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315" windowHeight="10005"/>
  </bookViews>
  <sheets>
    <sheet name="Tableau" sheetId="1" r:id="rId1"/>
    <sheet name="Modè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27" i="2" l="1"/>
  <c r="B78" i="1"/>
  <c r="B45" i="1"/>
  <c r="B17" i="1"/>
  <c r="E8" i="1"/>
  <c r="E9" i="1"/>
  <c r="E2" i="1"/>
  <c r="I24" i="2"/>
  <c r="K26" i="2" s="1"/>
  <c r="I25" i="2"/>
  <c r="I26" i="2"/>
  <c r="J26" i="2" s="1"/>
  <c r="E24" i="2"/>
  <c r="E25" i="2"/>
  <c r="E26" i="2"/>
  <c r="E68" i="1"/>
  <c r="J68" i="1" s="1"/>
  <c r="E69" i="1"/>
  <c r="E70" i="1"/>
  <c r="E71" i="1"/>
  <c r="E72" i="1"/>
  <c r="E73" i="1"/>
  <c r="E74" i="1"/>
  <c r="E75" i="1"/>
  <c r="E76" i="1"/>
  <c r="E77" i="1"/>
  <c r="I68" i="1"/>
  <c r="I69" i="1"/>
  <c r="I70" i="1"/>
  <c r="I71" i="1"/>
  <c r="I72" i="1"/>
  <c r="J72" i="1" s="1"/>
  <c r="I73" i="1"/>
  <c r="I74" i="1"/>
  <c r="I75" i="1"/>
  <c r="I76" i="1"/>
  <c r="I77" i="1"/>
  <c r="K77" i="1"/>
  <c r="H78" i="1"/>
  <c r="G78" i="1"/>
  <c r="F78" i="1"/>
  <c r="D78" i="1"/>
  <c r="C78" i="1"/>
  <c r="J69" i="1"/>
  <c r="K69" i="1"/>
  <c r="I67" i="1"/>
  <c r="E67" i="1"/>
  <c r="J67" i="1" s="1"/>
  <c r="I66" i="1"/>
  <c r="E66" i="1"/>
  <c r="J66" i="1" s="1"/>
  <c r="I65" i="1"/>
  <c r="E65" i="1"/>
  <c r="J65" i="1" s="1"/>
  <c r="I64" i="1"/>
  <c r="E64" i="1"/>
  <c r="J64" i="1" s="1"/>
  <c r="I63" i="1"/>
  <c r="K67" i="1" s="1"/>
  <c r="E63" i="1"/>
  <c r="J63" i="1" s="1"/>
  <c r="I62" i="1"/>
  <c r="E62" i="1"/>
  <c r="J62" i="1" s="1"/>
  <c r="I61" i="1"/>
  <c r="E61" i="1"/>
  <c r="J61" i="1" s="1"/>
  <c r="I60" i="1"/>
  <c r="E60" i="1"/>
  <c r="J60" i="1" s="1"/>
  <c r="I59" i="1"/>
  <c r="E59" i="1"/>
  <c r="J59" i="1" s="1"/>
  <c r="I58" i="1"/>
  <c r="K62" i="1" s="1"/>
  <c r="E58" i="1"/>
  <c r="J58" i="1" s="1"/>
  <c r="I57" i="1"/>
  <c r="E57" i="1"/>
  <c r="J57" i="1" s="1"/>
  <c r="I56" i="1"/>
  <c r="E56" i="1"/>
  <c r="J56" i="1" s="1"/>
  <c r="I55" i="1"/>
  <c r="E55" i="1"/>
  <c r="J55" i="1" s="1"/>
  <c r="I54" i="1"/>
  <c r="E54" i="1"/>
  <c r="J54" i="1" s="1"/>
  <c r="I53" i="1"/>
  <c r="K57" i="1" s="1"/>
  <c r="E53" i="1"/>
  <c r="J53" i="1" s="1"/>
  <c r="I52" i="1"/>
  <c r="E52" i="1"/>
  <c r="I51" i="1"/>
  <c r="E51" i="1"/>
  <c r="I50" i="1"/>
  <c r="E50" i="1"/>
  <c r="I49" i="1"/>
  <c r="E49" i="1"/>
  <c r="J49" i="1" s="1"/>
  <c r="I48" i="1"/>
  <c r="I78" i="1" s="1"/>
  <c r="E48" i="1"/>
  <c r="I23" i="2"/>
  <c r="E23" i="2"/>
  <c r="I22" i="2"/>
  <c r="I21" i="2"/>
  <c r="J21" i="2" s="1"/>
  <c r="E21" i="2"/>
  <c r="I20" i="2"/>
  <c r="E20" i="2"/>
  <c r="I19" i="2"/>
  <c r="E19" i="2"/>
  <c r="I18" i="2"/>
  <c r="E18" i="2"/>
  <c r="I17" i="2"/>
  <c r="K21" i="2" s="1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K11" i="2" s="1"/>
  <c r="E7" i="2"/>
  <c r="I6" i="2"/>
  <c r="E6" i="2"/>
  <c r="D27" i="2"/>
  <c r="H27" i="2"/>
  <c r="I5" i="2"/>
  <c r="E5" i="2"/>
  <c r="I4" i="2"/>
  <c r="E4" i="2"/>
  <c r="G27" i="2"/>
  <c r="I3" i="2"/>
  <c r="E3" i="2"/>
  <c r="J3" i="2" s="1"/>
  <c r="F27" i="2"/>
  <c r="J44" i="1"/>
  <c r="J4" i="1"/>
  <c r="E41" i="1"/>
  <c r="E36" i="1"/>
  <c r="E37" i="1"/>
  <c r="E39" i="1"/>
  <c r="I34" i="1"/>
  <c r="E31" i="1"/>
  <c r="E32" i="1"/>
  <c r="E33" i="1"/>
  <c r="E34" i="1"/>
  <c r="J34" i="1" s="1"/>
  <c r="E30" i="1"/>
  <c r="E26" i="1"/>
  <c r="E27" i="1"/>
  <c r="E28" i="1"/>
  <c r="E29" i="1"/>
  <c r="E25" i="1"/>
  <c r="E78" i="1" l="1"/>
  <c r="K72" i="1"/>
  <c r="J50" i="1"/>
  <c r="J52" i="1"/>
  <c r="J51" i="1"/>
  <c r="K52" i="1"/>
  <c r="K78" i="1" s="1"/>
  <c r="J48" i="1"/>
  <c r="J5" i="2"/>
  <c r="J12" i="2"/>
  <c r="J13" i="2"/>
  <c r="J16" i="2"/>
  <c r="J17" i="2"/>
  <c r="J9" i="2"/>
  <c r="J10" i="2"/>
  <c r="J11" i="2"/>
  <c r="J14" i="2"/>
  <c r="J18" i="2"/>
  <c r="J19" i="2"/>
  <c r="J4" i="2"/>
  <c r="J6" i="2"/>
  <c r="J7" i="2"/>
  <c r="J8" i="2"/>
  <c r="K16" i="2"/>
  <c r="J15" i="2"/>
  <c r="J20" i="2"/>
  <c r="K23" i="2"/>
  <c r="J23" i="2"/>
  <c r="E2" i="2"/>
  <c r="I2" i="2"/>
  <c r="E21" i="1"/>
  <c r="E22" i="1"/>
  <c r="E23" i="1"/>
  <c r="J78" i="1" l="1"/>
  <c r="J2" i="2"/>
  <c r="I27" i="2"/>
  <c r="K6" i="2"/>
  <c r="K27" i="2" s="1"/>
  <c r="D17" i="1"/>
  <c r="E13" i="1"/>
  <c r="E14" i="1"/>
  <c r="E15" i="1"/>
  <c r="E16" i="1"/>
  <c r="E12" i="1"/>
  <c r="E10" i="1"/>
  <c r="C7" i="1"/>
  <c r="E7" i="1" s="1"/>
  <c r="E11" i="1"/>
  <c r="C6" i="1"/>
  <c r="C5" i="1"/>
  <c r="E3" i="1"/>
  <c r="D40" i="1"/>
  <c r="D35" i="1"/>
  <c r="D24" i="1"/>
  <c r="I3" i="1"/>
  <c r="I7" i="1"/>
  <c r="I8" i="1"/>
  <c r="I10" i="1"/>
  <c r="I16" i="1"/>
  <c r="I2" i="1"/>
  <c r="J2" i="1" s="1"/>
  <c r="H37" i="1"/>
  <c r="I37" i="1" s="1"/>
  <c r="J37" i="1" s="1"/>
  <c r="H14" i="1"/>
  <c r="H5" i="1"/>
  <c r="F41" i="1"/>
  <c r="G41" i="1"/>
  <c r="H40" i="1"/>
  <c r="G40" i="1"/>
  <c r="F39" i="1"/>
  <c r="I39" i="1" s="1"/>
  <c r="J39" i="1" s="1"/>
  <c r="C38" i="1"/>
  <c r="E38" i="1" s="1"/>
  <c r="G38" i="1"/>
  <c r="F38" i="1"/>
  <c r="G9" i="1"/>
  <c r="I9" i="1" s="1"/>
  <c r="F22" i="1"/>
  <c r="H36" i="1"/>
  <c r="G36" i="1"/>
  <c r="F36" i="1"/>
  <c r="G35" i="1"/>
  <c r="C35" i="1"/>
  <c r="E35" i="1" s="1"/>
  <c r="J35" i="1" s="1"/>
  <c r="F35" i="1"/>
  <c r="I35" i="1" s="1"/>
  <c r="H33" i="1"/>
  <c r="G33" i="1"/>
  <c r="F32" i="1"/>
  <c r="I32" i="1" s="1"/>
  <c r="J32" i="1" s="1"/>
  <c r="G31" i="1"/>
  <c r="F31" i="1"/>
  <c r="H30" i="1"/>
  <c r="I30" i="1" s="1"/>
  <c r="J30" i="1" s="1"/>
  <c r="H29" i="1"/>
  <c r="I29" i="1" s="1"/>
  <c r="J29" i="1" s="1"/>
  <c r="H28" i="1"/>
  <c r="I28" i="1" s="1"/>
  <c r="J28" i="1" s="1"/>
  <c r="F27" i="1"/>
  <c r="I27" i="1" s="1"/>
  <c r="J27" i="1" s="1"/>
  <c r="G26" i="1"/>
  <c r="I26" i="1" s="1"/>
  <c r="J26" i="1" s="1"/>
  <c r="G25" i="1"/>
  <c r="I25" i="1" s="1"/>
  <c r="J25" i="1" s="1"/>
  <c r="G22" i="1"/>
  <c r="G24" i="1"/>
  <c r="I24" i="1" s="1"/>
  <c r="H23" i="1"/>
  <c r="G23" i="1"/>
  <c r="F23" i="1"/>
  <c r="G21" i="1"/>
  <c r="F21" i="1"/>
  <c r="F20" i="1"/>
  <c r="C20" i="1"/>
  <c r="G14" i="1"/>
  <c r="F14" i="1"/>
  <c r="H15" i="1"/>
  <c r="I15" i="1" s="1"/>
  <c r="H13" i="1"/>
  <c r="I13" i="1" s="1"/>
  <c r="F12" i="1"/>
  <c r="I12" i="1" s="1"/>
  <c r="H11" i="1"/>
  <c r="I11" i="1" s="1"/>
  <c r="E6" i="1"/>
  <c r="G6" i="1"/>
  <c r="I6" i="1" s="1"/>
  <c r="F5" i="1"/>
  <c r="J6" i="1" l="1"/>
  <c r="J10" i="1"/>
  <c r="H45" i="1"/>
  <c r="I40" i="1"/>
  <c r="C17" i="1"/>
  <c r="J11" i="1"/>
  <c r="J7" i="1"/>
  <c r="J8" i="1"/>
  <c r="J16" i="1"/>
  <c r="J3" i="1"/>
  <c r="J9" i="1"/>
  <c r="J12" i="1"/>
  <c r="J15" i="1"/>
  <c r="J13" i="1"/>
  <c r="E20" i="1"/>
  <c r="F17" i="1"/>
  <c r="I20" i="1"/>
  <c r="F45" i="1"/>
  <c r="G45" i="1"/>
  <c r="K29" i="1"/>
  <c r="I31" i="1"/>
  <c r="J31" i="1" s="1"/>
  <c r="I36" i="1"/>
  <c r="J36" i="1" s="1"/>
  <c r="I41" i="1"/>
  <c r="J41" i="1" s="1"/>
  <c r="E24" i="1"/>
  <c r="J24" i="1" s="1"/>
  <c r="D45" i="1"/>
  <c r="I14" i="1"/>
  <c r="J14" i="1" s="1"/>
  <c r="I21" i="1"/>
  <c r="J21" i="1" s="1"/>
  <c r="I23" i="1"/>
  <c r="J23" i="1" s="1"/>
  <c r="I33" i="1"/>
  <c r="J33" i="1" s="1"/>
  <c r="I22" i="1"/>
  <c r="J22" i="1" s="1"/>
  <c r="I38" i="1"/>
  <c r="J38" i="1" s="1"/>
  <c r="H17" i="1"/>
  <c r="G17" i="1"/>
  <c r="K11" i="1"/>
  <c r="I5" i="1"/>
  <c r="K16" i="1" l="1"/>
  <c r="K34" i="1"/>
  <c r="J20" i="1"/>
  <c r="K44" i="1"/>
  <c r="K39" i="1"/>
  <c r="I45" i="1"/>
  <c r="K24" i="1"/>
  <c r="I17" i="1"/>
  <c r="K6" i="1"/>
  <c r="K17" i="1" s="1"/>
  <c r="E5" i="1"/>
  <c r="E17" i="1" l="1"/>
  <c r="J5" i="1"/>
  <c r="J17" i="1" s="1"/>
  <c r="K45" i="1"/>
  <c r="C27" i="2"/>
  <c r="E22" i="2"/>
  <c r="E27" i="2" s="1"/>
  <c r="J22" i="2" l="1"/>
  <c r="J27" i="2" s="1"/>
  <c r="C45" i="1"/>
  <c r="E40" i="1"/>
  <c r="E45" i="1" s="1"/>
  <c r="J40" i="1" l="1"/>
  <c r="J45" i="1" s="1"/>
</calcChain>
</file>

<file path=xl/sharedStrings.xml><?xml version="1.0" encoding="utf-8"?>
<sst xmlns="http://schemas.openxmlformats.org/spreadsheetml/2006/main" count="143" uniqueCount="20">
  <si>
    <t>Prestations</t>
  </si>
  <si>
    <t>Vente</t>
  </si>
  <si>
    <t>Esp</t>
  </si>
  <si>
    <t>Chq</t>
  </si>
  <si>
    <t>CB</t>
  </si>
  <si>
    <t>MAI</t>
  </si>
  <si>
    <t>JUIN</t>
  </si>
  <si>
    <t>JUILLET</t>
  </si>
  <si>
    <t>Total Semaine</t>
  </si>
  <si>
    <t>Total VT + Prest.</t>
  </si>
  <si>
    <t>Total Paiement Jour</t>
  </si>
  <si>
    <t>Date</t>
  </si>
  <si>
    <t>Mardi</t>
  </si>
  <si>
    <t>Mercredi</t>
  </si>
  <si>
    <t>Vendredi</t>
  </si>
  <si>
    <t>Samedi</t>
  </si>
  <si>
    <t>Jeudi</t>
  </si>
  <si>
    <t>"mois"</t>
  </si>
  <si>
    <t>ECART ENTRE PRESTATION ET VENTE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</si>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</sst>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6" formatCode="[$-40C]d\ m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fgColor theme="1" tint="0.499984740745262"/>
        <bgColor auto="1"/>
      </patternFill>
    </fill>
    <fill>
      <patternFill patternType="gray125">
        <fgColor theme="1" tint="0.499984740745262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Border="1"/>
    <xf numFmtId="164" fontId="0" fillId="5" borderId="0" xfId="0" applyNumberFormat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  <xf numFmtId="164" fontId="3" fillId="5" borderId="0" xfId="0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66" fontId="0" fillId="0" borderId="2" xfId="0" applyNumberFormat="1" applyFont="1" applyFill="1" applyBorder="1" applyAlignment="1">
      <alignment horizontal="center" vertical="center"/>
    </xf>
    <xf numFmtId="166" fontId="0" fillId="5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4" fontId="4" fillId="5" borderId="8" xfId="0" applyNumberFormat="1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164" fontId="1" fillId="4" borderId="8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vertical="center"/>
    </xf>
    <xf numFmtId="164" fontId="1" fillId="3" borderId="13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164" fontId="0" fillId="2" borderId="8" xfId="0" applyNumberFormat="1" applyFont="1" applyFill="1" applyBorder="1" applyAlignment="1">
      <alignment vertical="center"/>
    </xf>
    <xf numFmtId="0" fontId="0" fillId="5" borderId="15" xfId="0" applyFont="1" applyFill="1" applyBorder="1" applyAlignment="1">
      <alignment vertical="center"/>
    </xf>
    <xf numFmtId="164" fontId="1" fillId="5" borderId="8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Zeros="0" tabSelected="1" zoomScaleNormal="100" workbookViewId="0">
      <selection activeCell="G37" sqref="G37"/>
    </sheetView>
  </sheetViews>
  <sheetFormatPr baseColWidth="10" defaultRowHeight="15" x14ac:dyDescent="0.25"/>
  <cols>
    <col min="1" max="1" width="13.28515625" style="2" customWidth="1"/>
    <col min="2" max="2" width="13.140625" style="7" bestFit="1" customWidth="1"/>
    <col min="3" max="3" width="11.42578125" style="1"/>
    <col min="4" max="4" width="13.42578125" style="1" customWidth="1"/>
    <col min="5" max="5" width="18" style="1" customWidth="1"/>
    <col min="6" max="8" width="11.42578125" style="1"/>
    <col min="9" max="9" width="18.7109375" style="1" bestFit="1" customWidth="1"/>
    <col min="10" max="10" width="15.42578125" style="9" customWidth="1"/>
    <col min="11" max="11" width="15.42578125" style="1" customWidth="1"/>
    <col min="12" max="12" width="11.42578125" style="1"/>
    <col min="13" max="16384" width="11.42578125" style="2"/>
  </cols>
  <sheetData>
    <row r="1" spans="1:11" ht="22.5" x14ac:dyDescent="0.25">
      <c r="A1" s="31" t="s">
        <v>5</v>
      </c>
      <c r="B1" s="32" t="s">
        <v>11</v>
      </c>
      <c r="C1" s="33" t="s">
        <v>0</v>
      </c>
      <c r="D1" s="33" t="s">
        <v>1</v>
      </c>
      <c r="E1" s="34" t="s">
        <v>9</v>
      </c>
      <c r="F1" s="33" t="s">
        <v>2</v>
      </c>
      <c r="G1" s="33" t="s">
        <v>3</v>
      </c>
      <c r="H1" s="33" t="s">
        <v>4</v>
      </c>
      <c r="I1" s="34" t="s">
        <v>10</v>
      </c>
      <c r="J1" s="35" t="s">
        <v>18</v>
      </c>
      <c r="K1" s="36" t="s">
        <v>8</v>
      </c>
    </row>
    <row r="2" spans="1:11" x14ac:dyDescent="0.25">
      <c r="A2" s="37" t="s">
        <v>12</v>
      </c>
      <c r="B2" s="25">
        <v>40309</v>
      </c>
      <c r="C2" s="3">
        <v>202.7</v>
      </c>
      <c r="D2" s="3">
        <v>8.5</v>
      </c>
      <c r="E2" s="4">
        <f>SUM(C2:D2)</f>
        <v>211.2</v>
      </c>
      <c r="F2" s="3">
        <v>59.4</v>
      </c>
      <c r="G2" s="3">
        <v>128.30000000000001</v>
      </c>
      <c r="H2" s="3">
        <v>23.5</v>
      </c>
      <c r="I2" s="4">
        <f>SUM(F2:H2)</f>
        <v>211.20000000000002</v>
      </c>
      <c r="J2" s="8">
        <f>+E2-I2</f>
        <v>0</v>
      </c>
      <c r="K2" s="38"/>
    </row>
    <row r="3" spans="1:11" x14ac:dyDescent="0.25">
      <c r="A3" s="39" t="s">
        <v>13</v>
      </c>
      <c r="B3" s="29">
        <v>40310</v>
      </c>
      <c r="C3" s="3">
        <v>202.4</v>
      </c>
      <c r="D3" s="3">
        <v>8.5</v>
      </c>
      <c r="E3" s="4">
        <f t="shared" ref="E3:E16" si="0">SUM(C3:D3)</f>
        <v>210.9</v>
      </c>
      <c r="F3" s="3">
        <v>115.9</v>
      </c>
      <c r="G3" s="3">
        <v>57.5</v>
      </c>
      <c r="H3" s="3">
        <v>37.5</v>
      </c>
      <c r="I3" s="4">
        <f t="shared" ref="I3:I16" si="1">SUM(F3:H3)</f>
        <v>210.9</v>
      </c>
      <c r="J3" s="8">
        <f t="shared" ref="J3:J16" si="2">+E3-I3</f>
        <v>0</v>
      </c>
      <c r="K3" s="38"/>
    </row>
    <row r="4" spans="1:11" x14ac:dyDescent="0.25">
      <c r="A4" s="40" t="s">
        <v>16</v>
      </c>
      <c r="B4" s="30">
        <v>40311</v>
      </c>
      <c r="C4" s="21"/>
      <c r="D4" s="21"/>
      <c r="E4" s="22"/>
      <c r="F4" s="21"/>
      <c r="G4" s="21"/>
      <c r="H4" s="21"/>
      <c r="I4" s="22"/>
      <c r="J4" s="20">
        <f t="shared" si="2"/>
        <v>0</v>
      </c>
      <c r="K4" s="41"/>
    </row>
    <row r="5" spans="1:11" x14ac:dyDescent="0.25">
      <c r="A5" s="39" t="s">
        <v>14</v>
      </c>
      <c r="B5" s="29">
        <v>40312</v>
      </c>
      <c r="C5" s="3">
        <f>163.55-D5</f>
        <v>150.10000000000002</v>
      </c>
      <c r="D5" s="3">
        <v>13.45</v>
      </c>
      <c r="E5" s="4">
        <f t="shared" si="0"/>
        <v>163.55000000000001</v>
      </c>
      <c r="F5" s="3">
        <f>31.4+26.9+10</f>
        <v>68.3</v>
      </c>
      <c r="G5" s="3">
        <v>30.45</v>
      </c>
      <c r="H5" s="3">
        <f>54.8+10</f>
        <v>64.8</v>
      </c>
      <c r="I5" s="4">
        <f t="shared" si="1"/>
        <v>163.55000000000001</v>
      </c>
      <c r="J5" s="8">
        <f t="shared" si="2"/>
        <v>0</v>
      </c>
      <c r="K5" s="38"/>
    </row>
    <row r="6" spans="1:11" x14ac:dyDescent="0.25">
      <c r="A6" s="42" t="s">
        <v>15</v>
      </c>
      <c r="B6" s="29">
        <v>40313</v>
      </c>
      <c r="C6" s="3">
        <f>268.3-D6</f>
        <v>268.3</v>
      </c>
      <c r="D6" s="3"/>
      <c r="E6" s="4">
        <f t="shared" si="0"/>
        <v>268.3</v>
      </c>
      <c r="F6" s="3">
        <v>44.9</v>
      </c>
      <c r="G6" s="3">
        <f>34.9+29.4+34.9+29.9+17+29.4</f>
        <v>175.5</v>
      </c>
      <c r="H6" s="3">
        <v>47.9</v>
      </c>
      <c r="I6" s="4">
        <f t="shared" si="1"/>
        <v>268.3</v>
      </c>
      <c r="J6" s="8">
        <f t="shared" si="2"/>
        <v>0</v>
      </c>
      <c r="K6" s="43">
        <f>SUM(I2:I6)</f>
        <v>853.95</v>
      </c>
    </row>
    <row r="7" spans="1:11" x14ac:dyDescent="0.25">
      <c r="A7" s="39" t="s">
        <v>12</v>
      </c>
      <c r="B7" s="25">
        <v>40316</v>
      </c>
      <c r="C7" s="3">
        <f>218.35-D7</f>
        <v>204.9</v>
      </c>
      <c r="D7" s="3">
        <v>13.45</v>
      </c>
      <c r="E7" s="4">
        <f t="shared" si="0"/>
        <v>218.35</v>
      </c>
      <c r="F7" s="3">
        <v>12.6</v>
      </c>
      <c r="G7" s="3">
        <v>135.80000000000001</v>
      </c>
      <c r="H7" s="3">
        <v>69.95</v>
      </c>
      <c r="I7" s="4">
        <f t="shared" si="1"/>
        <v>218.35000000000002</v>
      </c>
      <c r="J7" s="8">
        <f t="shared" si="2"/>
        <v>0</v>
      </c>
      <c r="K7" s="38"/>
    </row>
    <row r="8" spans="1:11" x14ac:dyDescent="0.25">
      <c r="A8" s="39" t="s">
        <v>13</v>
      </c>
      <c r="B8" s="25">
        <v>40317</v>
      </c>
      <c r="C8" s="3">
        <v>101.4</v>
      </c>
      <c r="D8" s="3"/>
      <c r="E8" s="4">
        <f>SUM(C8:D8)</f>
        <v>101.4</v>
      </c>
      <c r="F8" s="3">
        <v>9</v>
      </c>
      <c r="G8" s="3">
        <v>58.5</v>
      </c>
      <c r="H8" s="3">
        <v>33.9</v>
      </c>
      <c r="I8" s="4">
        <f t="shared" si="1"/>
        <v>101.4</v>
      </c>
      <c r="J8" s="8">
        <f t="shared" si="2"/>
        <v>0</v>
      </c>
      <c r="K8" s="38"/>
    </row>
    <row r="9" spans="1:11" x14ac:dyDescent="0.25">
      <c r="A9" s="39" t="s">
        <v>16</v>
      </c>
      <c r="B9" s="25">
        <v>40318</v>
      </c>
      <c r="C9" s="3">
        <v>59.4</v>
      </c>
      <c r="D9" s="3">
        <v>11.7</v>
      </c>
      <c r="E9" s="4">
        <f t="shared" si="0"/>
        <v>71.099999999999994</v>
      </c>
      <c r="F9" s="3"/>
      <c r="G9" s="3">
        <f>48.4+11</f>
        <v>59.4</v>
      </c>
      <c r="H9" s="3"/>
      <c r="I9" s="4">
        <f t="shared" si="1"/>
        <v>59.4</v>
      </c>
      <c r="J9" s="8">
        <f t="shared" si="2"/>
        <v>11.699999999999996</v>
      </c>
      <c r="K9" s="38"/>
    </row>
    <row r="10" spans="1:11" x14ac:dyDescent="0.25">
      <c r="A10" s="39" t="s">
        <v>14</v>
      </c>
      <c r="B10" s="25">
        <v>40319</v>
      </c>
      <c r="C10" s="3">
        <v>150.4</v>
      </c>
      <c r="D10" s="3"/>
      <c r="E10" s="4">
        <f t="shared" si="0"/>
        <v>150.4</v>
      </c>
      <c r="F10" s="3"/>
      <c r="G10" s="3">
        <v>126.9</v>
      </c>
      <c r="H10" s="3">
        <v>23.5</v>
      </c>
      <c r="I10" s="4">
        <f t="shared" si="1"/>
        <v>150.4</v>
      </c>
      <c r="J10" s="8">
        <f t="shared" si="2"/>
        <v>0</v>
      </c>
      <c r="K10" s="38"/>
    </row>
    <row r="11" spans="1:11" x14ac:dyDescent="0.25">
      <c r="A11" s="42" t="s">
        <v>15</v>
      </c>
      <c r="B11" s="25">
        <v>40320</v>
      </c>
      <c r="C11" s="13">
        <v>89.6</v>
      </c>
      <c r="D11" s="13"/>
      <c r="E11" s="4">
        <f t="shared" si="0"/>
        <v>89.6</v>
      </c>
      <c r="F11" s="13"/>
      <c r="G11" s="13">
        <v>7.5</v>
      </c>
      <c r="H11" s="13">
        <f>12.6+12.6+56.9</f>
        <v>82.1</v>
      </c>
      <c r="I11" s="12">
        <f t="shared" si="1"/>
        <v>89.6</v>
      </c>
      <c r="J11" s="8">
        <f t="shared" si="2"/>
        <v>0</v>
      </c>
      <c r="K11" s="43">
        <f>SUM(I7:I11)</f>
        <v>619.15</v>
      </c>
    </row>
    <row r="12" spans="1:11" x14ac:dyDescent="0.25">
      <c r="A12" s="39" t="s">
        <v>12</v>
      </c>
      <c r="B12" s="25">
        <v>40323</v>
      </c>
      <c r="C12" s="3">
        <v>79.8</v>
      </c>
      <c r="D12" s="3"/>
      <c r="E12" s="4">
        <f t="shared" si="0"/>
        <v>79.8</v>
      </c>
      <c r="F12" s="3">
        <f>12.6+12.6+45.6+9</f>
        <v>79.8</v>
      </c>
      <c r="G12" s="3"/>
      <c r="H12" s="3"/>
      <c r="I12" s="4">
        <f>SUM(F12:H12)</f>
        <v>79.8</v>
      </c>
      <c r="J12" s="8">
        <f t="shared" si="2"/>
        <v>0</v>
      </c>
      <c r="K12" s="38"/>
    </row>
    <row r="13" spans="1:11" x14ac:dyDescent="0.25">
      <c r="A13" s="39" t="s">
        <v>13</v>
      </c>
      <c r="B13" s="25">
        <v>40324</v>
      </c>
      <c r="C13" s="3">
        <v>196.2</v>
      </c>
      <c r="D13" s="3"/>
      <c r="E13" s="4">
        <f t="shared" si="0"/>
        <v>196.2</v>
      </c>
      <c r="F13" s="3">
        <v>12.6</v>
      </c>
      <c r="G13" s="3">
        <v>29.4</v>
      </c>
      <c r="H13" s="3">
        <f>56.4+97.8</f>
        <v>154.19999999999999</v>
      </c>
      <c r="I13" s="4">
        <f>SUM(F13:H13)</f>
        <v>196.2</v>
      </c>
      <c r="J13" s="8">
        <f t="shared" si="2"/>
        <v>0</v>
      </c>
      <c r="K13" s="38"/>
    </row>
    <row r="14" spans="1:11" x14ac:dyDescent="0.25">
      <c r="A14" s="39" t="s">
        <v>16</v>
      </c>
      <c r="B14" s="25">
        <v>40325</v>
      </c>
      <c r="C14" s="3">
        <v>74.099999999999994</v>
      </c>
      <c r="D14" s="3"/>
      <c r="E14" s="4">
        <f t="shared" si="0"/>
        <v>74.099999999999994</v>
      </c>
      <c r="F14" s="3">
        <f>12.6+19.5</f>
        <v>32.1</v>
      </c>
      <c r="G14" s="3">
        <f>26+16</f>
        <v>42</v>
      </c>
      <c r="H14" s="3">
        <f>23+23</f>
        <v>46</v>
      </c>
      <c r="I14" s="4">
        <f t="shared" si="1"/>
        <v>120.1</v>
      </c>
      <c r="J14" s="8">
        <f t="shared" si="2"/>
        <v>-46</v>
      </c>
      <c r="K14" s="38"/>
    </row>
    <row r="15" spans="1:11" x14ac:dyDescent="0.25">
      <c r="A15" s="39" t="s">
        <v>14</v>
      </c>
      <c r="B15" s="25">
        <v>40326</v>
      </c>
      <c r="C15" s="3">
        <v>231.4</v>
      </c>
      <c r="D15" s="3"/>
      <c r="E15" s="4">
        <f t="shared" si="0"/>
        <v>231.4</v>
      </c>
      <c r="F15" s="3">
        <v>12.6</v>
      </c>
      <c r="G15" s="3">
        <v>123.4</v>
      </c>
      <c r="H15" s="3">
        <f>21.5+17+56.9</f>
        <v>95.4</v>
      </c>
      <c r="I15" s="4">
        <f t="shared" si="1"/>
        <v>231.4</v>
      </c>
      <c r="J15" s="8">
        <f t="shared" si="2"/>
        <v>0</v>
      </c>
      <c r="K15" s="38"/>
    </row>
    <row r="16" spans="1:11" x14ac:dyDescent="0.25">
      <c r="A16" s="42" t="s">
        <v>15</v>
      </c>
      <c r="B16" s="25">
        <v>40327</v>
      </c>
      <c r="C16" s="3">
        <v>46.7</v>
      </c>
      <c r="D16" s="3"/>
      <c r="E16" s="4">
        <f t="shared" si="0"/>
        <v>46.7</v>
      </c>
      <c r="F16" s="3"/>
      <c r="G16" s="3">
        <v>25.2</v>
      </c>
      <c r="H16" s="3">
        <v>21.5</v>
      </c>
      <c r="I16" s="4">
        <f t="shared" si="1"/>
        <v>46.7</v>
      </c>
      <c r="J16" s="8">
        <f t="shared" si="2"/>
        <v>0</v>
      </c>
      <c r="K16" s="43">
        <f>SUM(I12:I16)</f>
        <v>674.2</v>
      </c>
    </row>
    <row r="17" spans="1:11" ht="15.75" thickBot="1" x14ac:dyDescent="0.3">
      <c r="A17" s="44" t="s">
        <v>19</v>
      </c>
      <c r="B17" s="45" t="str">
        <f>A1</f>
        <v>MAI</v>
      </c>
      <c r="C17" s="46">
        <f>SUM(C2:C16)</f>
        <v>2057.4</v>
      </c>
      <c r="D17" s="46">
        <f t="shared" ref="D17:K17" si="3">SUM(D2:D16)</f>
        <v>55.599999999999994</v>
      </c>
      <c r="E17" s="47">
        <f t="shared" si="3"/>
        <v>2112.9999999999995</v>
      </c>
      <c r="F17" s="46">
        <f t="shared" si="3"/>
        <v>447.2000000000001</v>
      </c>
      <c r="G17" s="46">
        <f t="shared" si="3"/>
        <v>999.84999999999991</v>
      </c>
      <c r="H17" s="46">
        <f t="shared" si="3"/>
        <v>700.24999999999989</v>
      </c>
      <c r="I17" s="47">
        <f>SUM(I2:I16)</f>
        <v>2147.3000000000002</v>
      </c>
      <c r="J17" s="48">
        <f t="shared" si="3"/>
        <v>-34.300000000000004</v>
      </c>
      <c r="K17" s="49">
        <f t="shared" si="3"/>
        <v>2147.3000000000002</v>
      </c>
    </row>
    <row r="18" spans="1:11" ht="15.75" thickBot="1" x14ac:dyDescent="0.3">
      <c r="A18" s="14"/>
      <c r="B18" s="15"/>
      <c r="C18" s="3"/>
      <c r="D18" s="3"/>
      <c r="E18" s="3"/>
      <c r="F18" s="3"/>
      <c r="G18" s="3"/>
      <c r="H18" s="3"/>
      <c r="I18" s="3"/>
      <c r="J18" s="16"/>
      <c r="K18" s="3"/>
    </row>
    <row r="19" spans="1:11" ht="21" customHeight="1" x14ac:dyDescent="0.25">
      <c r="A19" s="50" t="s">
        <v>6</v>
      </c>
      <c r="B19" s="32" t="s">
        <v>11</v>
      </c>
      <c r="C19" s="33" t="s">
        <v>0</v>
      </c>
      <c r="D19" s="33" t="s">
        <v>1</v>
      </c>
      <c r="E19" s="51" t="s">
        <v>9</v>
      </c>
      <c r="F19" s="33" t="s">
        <v>2</v>
      </c>
      <c r="G19" s="33" t="s">
        <v>3</v>
      </c>
      <c r="H19" s="33" t="s">
        <v>4</v>
      </c>
      <c r="I19" s="34" t="s">
        <v>10</v>
      </c>
      <c r="J19" s="35" t="s">
        <v>18</v>
      </c>
      <c r="K19" s="36" t="s">
        <v>8</v>
      </c>
    </row>
    <row r="20" spans="1:11" x14ac:dyDescent="0.25">
      <c r="A20" s="52" t="s">
        <v>12</v>
      </c>
      <c r="B20" s="25">
        <v>40330</v>
      </c>
      <c r="C20" s="3">
        <f>7.5+12.6+9+42.9+12.6</f>
        <v>84.6</v>
      </c>
      <c r="D20" s="3"/>
      <c r="E20" s="4">
        <f>SUM(C20:D20)</f>
        <v>84.6</v>
      </c>
      <c r="F20" s="3">
        <f>12.6+7.5+12.6+9</f>
        <v>41.7</v>
      </c>
      <c r="G20" s="3">
        <v>42.9</v>
      </c>
      <c r="H20" s="3"/>
      <c r="I20" s="4">
        <f>SUM(F20:H20)</f>
        <v>84.6</v>
      </c>
      <c r="J20" s="8">
        <f>E20-I20</f>
        <v>0</v>
      </c>
      <c r="K20" s="38"/>
    </row>
    <row r="21" spans="1:11" x14ac:dyDescent="0.25">
      <c r="A21" s="52" t="s">
        <v>13</v>
      </c>
      <c r="B21" s="25">
        <v>40331</v>
      </c>
      <c r="C21" s="3">
        <v>118.8</v>
      </c>
      <c r="D21" s="3"/>
      <c r="E21" s="4">
        <f t="shared" ref="E21:E23" si="4">SUM(C21:D21)</f>
        <v>118.8</v>
      </c>
      <c r="F21" s="3">
        <f>26+12.6+12.6</f>
        <v>51.2</v>
      </c>
      <c r="G21" s="3">
        <f>12.6+19.5+35.5</f>
        <v>67.599999999999994</v>
      </c>
      <c r="H21" s="3"/>
      <c r="I21" s="4">
        <f t="shared" ref="I21:I23" si="5">SUM(F21:H21)</f>
        <v>118.8</v>
      </c>
      <c r="J21" s="8">
        <f t="shared" ref="J21:J44" si="6">E21-I21</f>
        <v>0</v>
      </c>
      <c r="K21" s="38"/>
    </row>
    <row r="22" spans="1:11" x14ac:dyDescent="0.25">
      <c r="A22" s="52" t="s">
        <v>16</v>
      </c>
      <c r="B22" s="25">
        <v>40332</v>
      </c>
      <c r="C22" s="3">
        <v>99.4</v>
      </c>
      <c r="D22" s="3"/>
      <c r="E22" s="4">
        <f t="shared" si="4"/>
        <v>99.4</v>
      </c>
      <c r="F22" s="3">
        <f>31.4+10</f>
        <v>41.4</v>
      </c>
      <c r="G22" s="3">
        <f>9+49</f>
        <v>58</v>
      </c>
      <c r="H22" s="3"/>
      <c r="I22" s="4">
        <f t="shared" si="5"/>
        <v>99.4</v>
      </c>
      <c r="J22" s="8">
        <f t="shared" si="6"/>
        <v>0</v>
      </c>
      <c r="K22" s="38"/>
    </row>
    <row r="23" spans="1:11" x14ac:dyDescent="0.25">
      <c r="A23" s="52" t="s">
        <v>14</v>
      </c>
      <c r="B23" s="25">
        <v>40333</v>
      </c>
      <c r="C23" s="3">
        <v>163.1</v>
      </c>
      <c r="D23" s="3"/>
      <c r="E23" s="4">
        <f t="shared" si="4"/>
        <v>163.1</v>
      </c>
      <c r="F23" s="3">
        <f>12.6+36.9</f>
        <v>49.5</v>
      </c>
      <c r="G23" s="3">
        <f>12.6+19.5</f>
        <v>32.1</v>
      </c>
      <c r="H23" s="3">
        <f>58+23.5</f>
        <v>81.5</v>
      </c>
      <c r="I23" s="4">
        <f t="shared" si="5"/>
        <v>163.1</v>
      </c>
      <c r="J23" s="8">
        <f t="shared" si="6"/>
        <v>0</v>
      </c>
      <c r="K23" s="38"/>
    </row>
    <row r="24" spans="1:11" x14ac:dyDescent="0.25">
      <c r="A24" s="53" t="s">
        <v>15</v>
      </c>
      <c r="B24" s="25">
        <v>40334</v>
      </c>
      <c r="C24" s="3">
        <v>81.3</v>
      </c>
      <c r="D24" s="3">
        <f>8.5+23.15</f>
        <v>31.65</v>
      </c>
      <c r="E24" s="4">
        <f>SUM(C24:D24)</f>
        <v>112.94999999999999</v>
      </c>
      <c r="F24" s="3"/>
      <c r="G24" s="3">
        <f>28+34.9</f>
        <v>62.9</v>
      </c>
      <c r="H24" s="3">
        <v>26.9</v>
      </c>
      <c r="I24" s="4">
        <f>SUM(F24:H24)</f>
        <v>89.8</v>
      </c>
      <c r="J24" s="8">
        <f t="shared" si="6"/>
        <v>23.149999999999991</v>
      </c>
      <c r="K24" s="43">
        <f>SUM(I20:I24)</f>
        <v>555.69999999999993</v>
      </c>
    </row>
    <row r="25" spans="1:11" x14ac:dyDescent="0.25">
      <c r="A25" s="52" t="s">
        <v>12</v>
      </c>
      <c r="B25" s="25">
        <v>40337</v>
      </c>
      <c r="C25" s="3">
        <v>98.5</v>
      </c>
      <c r="D25" s="3"/>
      <c r="E25" s="4">
        <f>SUM(C25:D25)</f>
        <v>98.5</v>
      </c>
      <c r="F25" s="3">
        <v>25.2</v>
      </c>
      <c r="G25" s="3">
        <f>26.9+29.4</f>
        <v>56.3</v>
      </c>
      <c r="H25" s="3">
        <v>17</v>
      </c>
      <c r="I25" s="4">
        <f>SUM(F25:H25)</f>
        <v>98.5</v>
      </c>
      <c r="J25" s="8">
        <f t="shared" si="6"/>
        <v>0</v>
      </c>
      <c r="K25" s="38"/>
    </row>
    <row r="26" spans="1:11" x14ac:dyDescent="0.25">
      <c r="A26" s="52" t="s">
        <v>13</v>
      </c>
      <c r="B26" s="25">
        <v>40338</v>
      </c>
      <c r="C26" s="3">
        <v>70.099999999999994</v>
      </c>
      <c r="D26" s="3"/>
      <c r="E26" s="4">
        <f t="shared" ref="E26:E29" si="7">SUM(C26:D26)</f>
        <v>70.099999999999994</v>
      </c>
      <c r="F26" s="3">
        <v>44.9</v>
      </c>
      <c r="G26" s="3">
        <f>12.6+12.6</f>
        <v>25.2</v>
      </c>
      <c r="H26" s="3"/>
      <c r="I26" s="4">
        <f t="shared" ref="I26:I29" si="8">SUM(F26:H26)</f>
        <v>70.099999999999994</v>
      </c>
      <c r="J26" s="8">
        <f t="shared" si="6"/>
        <v>0</v>
      </c>
      <c r="K26" s="38"/>
    </row>
    <row r="27" spans="1:11" x14ac:dyDescent="0.25">
      <c r="A27" s="52" t="s">
        <v>16</v>
      </c>
      <c r="B27" s="25">
        <v>40339</v>
      </c>
      <c r="C27" s="3">
        <v>79</v>
      </c>
      <c r="D27" s="3"/>
      <c r="E27" s="4">
        <f t="shared" si="7"/>
        <v>79</v>
      </c>
      <c r="F27" s="3">
        <f>24+19.5</f>
        <v>43.5</v>
      </c>
      <c r="G27" s="3">
        <v>16</v>
      </c>
      <c r="H27" s="3">
        <v>19.5</v>
      </c>
      <c r="I27" s="4">
        <f t="shared" si="8"/>
        <v>79</v>
      </c>
      <c r="J27" s="8">
        <f t="shared" si="6"/>
        <v>0</v>
      </c>
      <c r="K27" s="38"/>
    </row>
    <row r="28" spans="1:11" x14ac:dyDescent="0.25">
      <c r="A28" s="52" t="s">
        <v>14</v>
      </c>
      <c r="B28" s="25">
        <v>40340</v>
      </c>
      <c r="C28" s="3">
        <v>110.4</v>
      </c>
      <c r="D28" s="3"/>
      <c r="E28" s="4">
        <f t="shared" si="7"/>
        <v>110.4</v>
      </c>
      <c r="F28" s="3">
        <v>12.6</v>
      </c>
      <c r="G28" s="3">
        <v>31.4</v>
      </c>
      <c r="H28" s="3">
        <f>35+31.4</f>
        <v>66.400000000000006</v>
      </c>
      <c r="I28" s="4">
        <f t="shared" si="8"/>
        <v>110.4</v>
      </c>
      <c r="J28" s="8">
        <f t="shared" si="6"/>
        <v>0</v>
      </c>
      <c r="K28" s="38"/>
    </row>
    <row r="29" spans="1:11" x14ac:dyDescent="0.25">
      <c r="A29" s="53" t="s">
        <v>15</v>
      </c>
      <c r="B29" s="25">
        <v>40341</v>
      </c>
      <c r="C29" s="3">
        <v>148.69999999999999</v>
      </c>
      <c r="D29" s="3"/>
      <c r="E29" s="4">
        <f t="shared" si="7"/>
        <v>148.69999999999999</v>
      </c>
      <c r="F29" s="3">
        <v>44</v>
      </c>
      <c r="G29" s="3">
        <v>22.9</v>
      </c>
      <c r="H29" s="3">
        <f>16+42.9+22.9</f>
        <v>81.8</v>
      </c>
      <c r="I29" s="12">
        <f t="shared" si="8"/>
        <v>148.69999999999999</v>
      </c>
      <c r="J29" s="8">
        <f t="shared" si="6"/>
        <v>0</v>
      </c>
      <c r="K29" s="43">
        <f>SUM(I25:I29)</f>
        <v>506.7</v>
      </c>
    </row>
    <row r="30" spans="1:11" x14ac:dyDescent="0.25">
      <c r="A30" s="52" t="s">
        <v>12</v>
      </c>
      <c r="B30" s="25">
        <v>40344</v>
      </c>
      <c r="C30" s="3">
        <v>146.5</v>
      </c>
      <c r="D30" s="3">
        <v>13.45</v>
      </c>
      <c r="E30" s="4">
        <f>SUM(C30:D30)</f>
        <v>159.94999999999999</v>
      </c>
      <c r="F30" s="3">
        <v>13.45</v>
      </c>
      <c r="G30" s="3"/>
      <c r="H30" s="3">
        <f>31.4+51.4+17+21.5+12.6+12.6</f>
        <v>146.5</v>
      </c>
      <c r="I30" s="4">
        <f>SUM(F30:H30)</f>
        <v>159.94999999999999</v>
      </c>
      <c r="J30" s="8">
        <f t="shared" si="6"/>
        <v>0</v>
      </c>
      <c r="K30" s="38"/>
    </row>
    <row r="31" spans="1:11" x14ac:dyDescent="0.25">
      <c r="A31" s="52" t="s">
        <v>13</v>
      </c>
      <c r="B31" s="25">
        <v>40345</v>
      </c>
      <c r="C31" s="3">
        <v>108</v>
      </c>
      <c r="D31" s="3"/>
      <c r="E31" s="4">
        <f t="shared" ref="E31:E34" si="9">SUM(C31:D31)</f>
        <v>108</v>
      </c>
      <c r="F31" s="3">
        <f>34.9+25.6+11+14.9</f>
        <v>86.4</v>
      </c>
      <c r="G31" s="3">
        <f>12.6+9</f>
        <v>21.6</v>
      </c>
      <c r="H31" s="3"/>
      <c r="I31" s="4">
        <f t="shared" ref="I31:I34" si="10">SUM(F31:H31)</f>
        <v>108</v>
      </c>
      <c r="J31" s="8">
        <f t="shared" si="6"/>
        <v>0</v>
      </c>
      <c r="K31" s="38"/>
    </row>
    <row r="32" spans="1:11" x14ac:dyDescent="0.25">
      <c r="A32" s="52" t="s">
        <v>16</v>
      </c>
      <c r="B32" s="25">
        <v>40346</v>
      </c>
      <c r="C32" s="3">
        <v>102.4</v>
      </c>
      <c r="D32" s="3"/>
      <c r="E32" s="4">
        <f t="shared" si="9"/>
        <v>102.4</v>
      </c>
      <c r="F32" s="3">
        <f>36+9</f>
        <v>45</v>
      </c>
      <c r="G32" s="3">
        <v>39.5</v>
      </c>
      <c r="H32" s="3">
        <v>17.899999999999999</v>
      </c>
      <c r="I32" s="4">
        <f t="shared" si="10"/>
        <v>102.4</v>
      </c>
      <c r="J32" s="8">
        <f t="shared" si="6"/>
        <v>0</v>
      </c>
      <c r="K32" s="38"/>
    </row>
    <row r="33" spans="1:11" x14ac:dyDescent="0.25">
      <c r="A33" s="52" t="s">
        <v>14</v>
      </c>
      <c r="B33" s="25">
        <v>40347</v>
      </c>
      <c r="C33" s="3">
        <v>111.3</v>
      </c>
      <c r="D33" s="3"/>
      <c r="E33" s="4">
        <f t="shared" si="9"/>
        <v>111.3</v>
      </c>
      <c r="F33" s="3"/>
      <c r="G33" s="3">
        <f>26.9+22.9+29.4</f>
        <v>79.199999999999989</v>
      </c>
      <c r="H33" s="3">
        <f>44.9+66.4</f>
        <v>111.30000000000001</v>
      </c>
      <c r="I33" s="4">
        <f t="shared" si="10"/>
        <v>190.5</v>
      </c>
      <c r="J33" s="8">
        <f t="shared" si="6"/>
        <v>-79.2</v>
      </c>
      <c r="K33" s="38"/>
    </row>
    <row r="34" spans="1:11" x14ac:dyDescent="0.25">
      <c r="A34" s="53" t="s">
        <v>15</v>
      </c>
      <c r="B34" s="25">
        <v>40348</v>
      </c>
      <c r="C34" s="3">
        <v>26.9</v>
      </c>
      <c r="D34" s="3"/>
      <c r="E34" s="4">
        <f t="shared" si="9"/>
        <v>26.9</v>
      </c>
      <c r="F34" s="3"/>
      <c r="G34" s="3"/>
      <c r="H34" s="3">
        <v>26.9</v>
      </c>
      <c r="I34" s="4">
        <f t="shared" si="10"/>
        <v>26.9</v>
      </c>
      <c r="J34" s="8">
        <f t="shared" si="6"/>
        <v>0</v>
      </c>
      <c r="K34" s="43">
        <f>SUM(I30:I34)</f>
        <v>587.75</v>
      </c>
    </row>
    <row r="35" spans="1:11" x14ac:dyDescent="0.25">
      <c r="A35" s="52" t="s">
        <v>12</v>
      </c>
      <c r="B35" s="25">
        <v>40351</v>
      </c>
      <c r="C35" s="3">
        <f>119.55-27.85</f>
        <v>91.699999999999989</v>
      </c>
      <c r="D35" s="3">
        <f>14.4+13.45</f>
        <v>27.85</v>
      </c>
      <c r="E35" s="4">
        <f>SUM(C35:D35)</f>
        <v>119.54999999999998</v>
      </c>
      <c r="F35" s="3">
        <f>14.4+13.45+14.9+61.9+14.9</f>
        <v>119.55000000000001</v>
      </c>
      <c r="G35" s="3">
        <f>24.9+47.4+26.9</f>
        <v>99.199999999999989</v>
      </c>
      <c r="H35" s="3">
        <v>31.4</v>
      </c>
      <c r="I35" s="4">
        <f>SUM(F35:H35)</f>
        <v>250.15</v>
      </c>
      <c r="J35" s="8">
        <f t="shared" si="6"/>
        <v>-130.60000000000002</v>
      </c>
      <c r="K35" s="38"/>
    </row>
    <row r="36" spans="1:11" x14ac:dyDescent="0.25">
      <c r="A36" s="52" t="s">
        <v>13</v>
      </c>
      <c r="B36" s="25">
        <v>40352</v>
      </c>
      <c r="C36" s="3">
        <v>123.1</v>
      </c>
      <c r="D36" s="3"/>
      <c r="E36" s="4">
        <f t="shared" ref="E36:E39" si="11">SUM(C36:D36)</f>
        <v>123.1</v>
      </c>
      <c r="F36" s="3">
        <f>12.6+12.6+9+9</f>
        <v>43.2</v>
      </c>
      <c r="G36" s="3">
        <f>29.4+15</f>
        <v>44.4</v>
      </c>
      <c r="H36" s="3">
        <f>22.9+12.6</f>
        <v>35.5</v>
      </c>
      <c r="I36" s="4">
        <f t="shared" ref="I36:I39" si="12">SUM(F36:H36)</f>
        <v>123.1</v>
      </c>
      <c r="J36" s="8">
        <f t="shared" si="6"/>
        <v>0</v>
      </c>
      <c r="K36" s="38"/>
    </row>
    <row r="37" spans="1:11" x14ac:dyDescent="0.25">
      <c r="A37" s="52" t="s">
        <v>16</v>
      </c>
      <c r="B37" s="25">
        <v>40353</v>
      </c>
      <c r="C37" s="3">
        <v>113.4</v>
      </c>
      <c r="D37" s="3"/>
      <c r="E37" s="4">
        <f t="shared" si="11"/>
        <v>113.4</v>
      </c>
      <c r="F37" s="3"/>
      <c r="G37" s="3">
        <v>23</v>
      </c>
      <c r="H37" s="3">
        <f>90.4+11</f>
        <v>101.4</v>
      </c>
      <c r="I37" s="4">
        <f t="shared" si="12"/>
        <v>124.4</v>
      </c>
      <c r="J37" s="8">
        <f t="shared" si="6"/>
        <v>-11</v>
      </c>
      <c r="K37" s="38"/>
    </row>
    <row r="38" spans="1:11" x14ac:dyDescent="0.25">
      <c r="A38" s="52" t="s">
        <v>14</v>
      </c>
      <c r="B38" s="25">
        <v>40354</v>
      </c>
      <c r="C38" s="3">
        <f>143.3-8.5</f>
        <v>134.80000000000001</v>
      </c>
      <c r="D38" s="3">
        <v>8.5</v>
      </c>
      <c r="E38" s="4">
        <f t="shared" si="11"/>
        <v>143.30000000000001</v>
      </c>
      <c r="F38" s="3">
        <f>12.6+12.6+12.6</f>
        <v>37.799999999999997</v>
      </c>
      <c r="G38" s="3">
        <f>26.9+46.5+12.6</f>
        <v>86</v>
      </c>
      <c r="H38" s="3">
        <v>19.5</v>
      </c>
      <c r="I38" s="4">
        <f t="shared" si="12"/>
        <v>143.30000000000001</v>
      </c>
      <c r="J38" s="8">
        <f t="shared" si="6"/>
        <v>0</v>
      </c>
      <c r="K38" s="38"/>
    </row>
    <row r="39" spans="1:11" x14ac:dyDescent="0.25">
      <c r="A39" s="53" t="s">
        <v>15</v>
      </c>
      <c r="B39" s="25">
        <v>40355</v>
      </c>
      <c r="C39" s="3">
        <v>71</v>
      </c>
      <c r="D39" s="3"/>
      <c r="E39" s="4">
        <f t="shared" si="11"/>
        <v>71</v>
      </c>
      <c r="F39" s="3">
        <f>14+16+24</f>
        <v>54</v>
      </c>
      <c r="G39" s="3"/>
      <c r="H39" s="3">
        <v>17</v>
      </c>
      <c r="I39" s="4">
        <f t="shared" si="12"/>
        <v>71</v>
      </c>
      <c r="J39" s="8">
        <f t="shared" si="6"/>
        <v>0</v>
      </c>
      <c r="K39" s="43">
        <f>SUM(I35:I39)</f>
        <v>711.95</v>
      </c>
    </row>
    <row r="40" spans="1:11" x14ac:dyDescent="0.25">
      <c r="A40" s="52" t="s">
        <v>12</v>
      </c>
      <c r="B40" s="25">
        <v>40358</v>
      </c>
      <c r="C40" s="3">
        <v>132.9</v>
      </c>
      <c r="D40" s="3">
        <f>10.9+10.9+10.9+17.45</f>
        <v>50.150000000000006</v>
      </c>
      <c r="E40" s="4">
        <f>SUM(C40:D40)</f>
        <v>183.05</v>
      </c>
      <c r="F40" s="3">
        <v>11</v>
      </c>
      <c r="G40" s="3">
        <f>31.4</f>
        <v>31.4</v>
      </c>
      <c r="H40" s="3">
        <f>35+93.05+12.6</f>
        <v>140.65</v>
      </c>
      <c r="I40" s="4">
        <f>SUM(F40:H40)</f>
        <v>183.05</v>
      </c>
      <c r="J40" s="8">
        <f>E40-I40</f>
        <v>0</v>
      </c>
      <c r="K40" s="38"/>
    </row>
    <row r="41" spans="1:11" x14ac:dyDescent="0.25">
      <c r="A41" s="52" t="s">
        <v>13</v>
      </c>
      <c r="B41" s="25">
        <v>40359</v>
      </c>
      <c r="C41" s="3">
        <v>120.1</v>
      </c>
      <c r="D41" s="3"/>
      <c r="E41" s="4">
        <f>SUM(C41:D41)</f>
        <v>120.1</v>
      </c>
      <c r="F41" s="3">
        <f>11+12.6+15</f>
        <v>38.6</v>
      </c>
      <c r="G41" s="3">
        <f>38.5+30.4</f>
        <v>68.900000000000006</v>
      </c>
      <c r="H41" s="3">
        <v>12.6</v>
      </c>
      <c r="I41" s="4">
        <f>SUM(F41:H41)</f>
        <v>120.1</v>
      </c>
      <c r="J41" s="8">
        <f t="shared" si="6"/>
        <v>0</v>
      </c>
      <c r="K41" s="54"/>
    </row>
    <row r="42" spans="1:11" x14ac:dyDescent="0.25">
      <c r="A42" s="55" t="s">
        <v>16</v>
      </c>
      <c r="B42" s="28"/>
      <c r="C42" s="18"/>
      <c r="D42" s="18"/>
      <c r="E42" s="19"/>
      <c r="F42" s="18"/>
      <c r="G42" s="18"/>
      <c r="H42" s="18"/>
      <c r="I42" s="19"/>
      <c r="J42" s="20"/>
      <c r="K42" s="56"/>
    </row>
    <row r="43" spans="1:11" x14ac:dyDescent="0.25">
      <c r="A43" s="55" t="s">
        <v>14</v>
      </c>
      <c r="B43" s="28"/>
      <c r="C43" s="18"/>
      <c r="D43" s="18"/>
      <c r="E43" s="19"/>
      <c r="F43" s="18"/>
      <c r="G43" s="18"/>
      <c r="H43" s="18"/>
      <c r="I43" s="19"/>
      <c r="J43" s="20"/>
      <c r="K43" s="56"/>
    </row>
    <row r="44" spans="1:11" x14ac:dyDescent="0.25">
      <c r="A44" s="55" t="s">
        <v>15</v>
      </c>
      <c r="B44" s="28"/>
      <c r="C44" s="18"/>
      <c r="D44" s="18"/>
      <c r="E44" s="19"/>
      <c r="F44" s="18"/>
      <c r="G44" s="18"/>
      <c r="H44" s="18"/>
      <c r="I44" s="19"/>
      <c r="J44" s="20">
        <f t="shared" si="6"/>
        <v>0</v>
      </c>
      <c r="K44" s="43">
        <f>SUM(I40:I44)</f>
        <v>303.14999999999998</v>
      </c>
    </row>
    <row r="45" spans="1:11" ht="15.75" thickBot="1" x14ac:dyDescent="0.3">
      <c r="A45" s="57" t="s">
        <v>19</v>
      </c>
      <c r="B45" s="58" t="str">
        <f>A19</f>
        <v>JUIN</v>
      </c>
      <c r="C45" s="59">
        <f>SUM(C20:C41)</f>
        <v>2336</v>
      </c>
      <c r="D45" s="59">
        <f t="shared" ref="D45:K45" si="13">SUM(D20:D41)</f>
        <v>131.6</v>
      </c>
      <c r="E45" s="47">
        <f t="shared" si="13"/>
        <v>2467.6000000000004</v>
      </c>
      <c r="F45" s="59">
        <f t="shared" si="13"/>
        <v>803.00000000000011</v>
      </c>
      <c r="G45" s="59">
        <f t="shared" si="13"/>
        <v>908.49999999999989</v>
      </c>
      <c r="H45" s="59">
        <f t="shared" si="13"/>
        <v>953.74999999999989</v>
      </c>
      <c r="I45" s="47">
        <f t="shared" si="13"/>
        <v>2665.2500000000005</v>
      </c>
      <c r="J45" s="48">
        <f t="shared" si="13"/>
        <v>-197.65000000000003</v>
      </c>
      <c r="K45" s="49">
        <f t="shared" si="13"/>
        <v>2362.1</v>
      </c>
    </row>
    <row r="46" spans="1:11" ht="15.75" thickBot="1" x14ac:dyDescent="0.3">
      <c r="A46" s="14"/>
      <c r="B46" s="15"/>
      <c r="C46" s="3"/>
      <c r="D46" s="3"/>
      <c r="E46" s="3"/>
      <c r="F46" s="3"/>
      <c r="G46" s="3"/>
      <c r="H46" s="3"/>
      <c r="I46" s="3"/>
      <c r="J46" s="16"/>
      <c r="K46" s="3"/>
    </row>
    <row r="47" spans="1:11" ht="22.5" x14ac:dyDescent="0.25">
      <c r="A47" s="50" t="s">
        <v>7</v>
      </c>
      <c r="B47" s="32" t="s">
        <v>11</v>
      </c>
      <c r="C47" s="33" t="s">
        <v>0</v>
      </c>
      <c r="D47" s="33" t="s">
        <v>1</v>
      </c>
      <c r="E47" s="34" t="s">
        <v>9</v>
      </c>
      <c r="F47" s="33" t="s">
        <v>2</v>
      </c>
      <c r="G47" s="33" t="s">
        <v>3</v>
      </c>
      <c r="H47" s="33" t="s">
        <v>4</v>
      </c>
      <c r="I47" s="34" t="s">
        <v>10</v>
      </c>
      <c r="J47" s="35" t="s">
        <v>18</v>
      </c>
      <c r="K47" s="36" t="s">
        <v>8</v>
      </c>
    </row>
    <row r="48" spans="1:11" x14ac:dyDescent="0.25">
      <c r="A48" s="55" t="s">
        <v>12</v>
      </c>
      <c r="B48" s="28"/>
      <c r="C48" s="18"/>
      <c r="D48" s="18"/>
      <c r="E48" s="19">
        <f>SUM(C48:D48)</f>
        <v>0</v>
      </c>
      <c r="F48" s="18"/>
      <c r="G48" s="18"/>
      <c r="H48" s="18"/>
      <c r="I48" s="19">
        <f>SUM(F48:H48)</f>
        <v>0</v>
      </c>
      <c r="J48" s="20">
        <f>E48-I48</f>
        <v>0</v>
      </c>
      <c r="K48" s="56"/>
    </row>
    <row r="49" spans="1:11" x14ac:dyDescent="0.25">
      <c r="A49" s="55" t="s">
        <v>13</v>
      </c>
      <c r="B49" s="28"/>
      <c r="C49" s="18"/>
      <c r="D49" s="18"/>
      <c r="E49" s="19">
        <f t="shared" ref="E49:E51" si="14">SUM(C49:D49)</f>
        <v>0</v>
      </c>
      <c r="F49" s="18"/>
      <c r="G49" s="18"/>
      <c r="H49" s="18"/>
      <c r="I49" s="19">
        <f t="shared" ref="I49:I51" si="15">SUM(F49:H49)</f>
        <v>0</v>
      </c>
      <c r="J49" s="20">
        <f t="shared" ref="J49:J72" si="16">E49-I49</f>
        <v>0</v>
      </c>
      <c r="K49" s="56"/>
    </row>
    <row r="50" spans="1:11" x14ac:dyDescent="0.25">
      <c r="A50" s="52" t="s">
        <v>16</v>
      </c>
      <c r="B50" s="25">
        <v>40360</v>
      </c>
      <c r="C50" s="3"/>
      <c r="D50" s="3"/>
      <c r="E50" s="4">
        <f t="shared" si="14"/>
        <v>0</v>
      </c>
      <c r="F50" s="3">
        <v>5</v>
      </c>
      <c r="G50" s="3"/>
      <c r="H50" s="3">
        <v>80.5</v>
      </c>
      <c r="I50" s="4">
        <f t="shared" si="15"/>
        <v>85.5</v>
      </c>
      <c r="J50" s="8">
        <f t="shared" si="16"/>
        <v>-85.5</v>
      </c>
      <c r="K50" s="38"/>
    </row>
    <row r="51" spans="1:11" x14ac:dyDescent="0.25">
      <c r="A51" s="52" t="s">
        <v>14</v>
      </c>
      <c r="B51" s="25">
        <v>40361</v>
      </c>
      <c r="C51" s="3">
        <v>152.9</v>
      </c>
      <c r="D51" s="3"/>
      <c r="E51" s="4">
        <f t="shared" si="14"/>
        <v>152.9</v>
      </c>
      <c r="F51" s="3">
        <v>48.1</v>
      </c>
      <c r="G51" s="3">
        <v>81.3</v>
      </c>
      <c r="H51" s="3">
        <v>23.5</v>
      </c>
      <c r="I51" s="4">
        <f t="shared" si="15"/>
        <v>152.9</v>
      </c>
      <c r="J51" s="8">
        <f t="shared" si="16"/>
        <v>0</v>
      </c>
      <c r="K51" s="38"/>
    </row>
    <row r="52" spans="1:11" x14ac:dyDescent="0.25">
      <c r="A52" s="53" t="s">
        <v>15</v>
      </c>
      <c r="B52" s="25">
        <v>40362</v>
      </c>
      <c r="C52" s="3">
        <v>141.4</v>
      </c>
      <c r="D52" s="3"/>
      <c r="E52" s="4">
        <f>SUM(C52:D52)</f>
        <v>141.4</v>
      </c>
      <c r="F52" s="3"/>
      <c r="G52" s="3">
        <v>37</v>
      </c>
      <c r="H52" s="3">
        <v>104.4</v>
      </c>
      <c r="I52" s="4">
        <f>SUM(F52:H52)</f>
        <v>141.4</v>
      </c>
      <c r="J52" s="8">
        <f t="shared" si="16"/>
        <v>0</v>
      </c>
      <c r="K52" s="43">
        <f>SUM(I48:I52)</f>
        <v>379.8</v>
      </c>
    </row>
    <row r="53" spans="1:11" x14ac:dyDescent="0.25">
      <c r="A53" s="52" t="s">
        <v>12</v>
      </c>
      <c r="B53" s="25">
        <v>40365</v>
      </c>
      <c r="C53" s="3"/>
      <c r="D53" s="3"/>
      <c r="E53" s="4">
        <f>SUM(C53:D53)</f>
        <v>0</v>
      </c>
      <c r="F53" s="3"/>
      <c r="G53" s="3"/>
      <c r="H53" s="3"/>
      <c r="I53" s="4">
        <f>SUM(F53:H53)</f>
        <v>0</v>
      </c>
      <c r="J53" s="8">
        <f t="shared" si="16"/>
        <v>0</v>
      </c>
      <c r="K53" s="38"/>
    </row>
    <row r="54" spans="1:11" x14ac:dyDescent="0.25">
      <c r="A54" s="52" t="s">
        <v>13</v>
      </c>
      <c r="B54" s="25">
        <v>40366</v>
      </c>
      <c r="C54" s="3"/>
      <c r="D54" s="3"/>
      <c r="E54" s="4">
        <f t="shared" ref="E54:E57" si="17">SUM(C54:D54)</f>
        <v>0</v>
      </c>
      <c r="F54" s="3"/>
      <c r="G54" s="3"/>
      <c r="H54" s="3"/>
      <c r="I54" s="4">
        <f t="shared" ref="I54:I57" si="18">SUM(F54:H54)</f>
        <v>0</v>
      </c>
      <c r="J54" s="8">
        <f t="shared" si="16"/>
        <v>0</v>
      </c>
      <c r="K54" s="38"/>
    </row>
    <row r="55" spans="1:11" x14ac:dyDescent="0.25">
      <c r="A55" s="52" t="s">
        <v>16</v>
      </c>
      <c r="B55" s="25">
        <v>40367</v>
      </c>
      <c r="C55" s="3"/>
      <c r="D55" s="3"/>
      <c r="E55" s="4">
        <f t="shared" si="17"/>
        <v>0</v>
      </c>
      <c r="F55" s="3"/>
      <c r="G55" s="3"/>
      <c r="H55" s="3"/>
      <c r="I55" s="4">
        <f t="shared" si="18"/>
        <v>0</v>
      </c>
      <c r="J55" s="8">
        <f t="shared" si="16"/>
        <v>0</v>
      </c>
      <c r="K55" s="38"/>
    </row>
    <row r="56" spans="1:11" x14ac:dyDescent="0.25">
      <c r="A56" s="52" t="s">
        <v>14</v>
      </c>
      <c r="B56" s="25">
        <v>40368</v>
      </c>
      <c r="C56" s="3"/>
      <c r="D56" s="3"/>
      <c r="E56" s="4">
        <f t="shared" si="17"/>
        <v>0</v>
      </c>
      <c r="F56" s="3"/>
      <c r="G56" s="3"/>
      <c r="H56" s="3"/>
      <c r="I56" s="4">
        <f t="shared" si="18"/>
        <v>0</v>
      </c>
      <c r="J56" s="8">
        <f t="shared" si="16"/>
        <v>0</v>
      </c>
      <c r="K56" s="38"/>
    </row>
    <row r="57" spans="1:11" x14ac:dyDescent="0.25">
      <c r="A57" s="53" t="s">
        <v>15</v>
      </c>
      <c r="B57" s="25">
        <v>40369</v>
      </c>
      <c r="C57" s="3"/>
      <c r="D57" s="3"/>
      <c r="E57" s="4">
        <f t="shared" si="17"/>
        <v>0</v>
      </c>
      <c r="F57" s="3"/>
      <c r="G57" s="3"/>
      <c r="H57" s="3"/>
      <c r="I57" s="12">
        <f t="shared" si="18"/>
        <v>0</v>
      </c>
      <c r="J57" s="8">
        <f t="shared" si="16"/>
        <v>0</v>
      </c>
      <c r="K57" s="43">
        <f>SUM(I53:I57)</f>
        <v>0</v>
      </c>
    </row>
    <row r="58" spans="1:11" x14ac:dyDescent="0.25">
      <c r="A58" s="52" t="s">
        <v>12</v>
      </c>
      <c r="B58" s="25">
        <v>40371</v>
      </c>
      <c r="C58" s="3"/>
      <c r="D58" s="3"/>
      <c r="E58" s="4">
        <f>SUM(C58:D58)</f>
        <v>0</v>
      </c>
      <c r="F58" s="3"/>
      <c r="G58" s="3"/>
      <c r="H58" s="3"/>
      <c r="I58" s="4">
        <f>SUM(F58:H58)</f>
        <v>0</v>
      </c>
      <c r="J58" s="8">
        <f t="shared" si="16"/>
        <v>0</v>
      </c>
      <c r="K58" s="38"/>
    </row>
    <row r="59" spans="1:11" x14ac:dyDescent="0.25">
      <c r="A59" s="52" t="s">
        <v>13</v>
      </c>
      <c r="B59" s="25">
        <v>40372</v>
      </c>
      <c r="C59" s="3"/>
      <c r="D59" s="3"/>
      <c r="E59" s="4">
        <f t="shared" ref="E59:E62" si="19">SUM(C59:D59)</f>
        <v>0</v>
      </c>
      <c r="F59" s="3"/>
      <c r="G59" s="3"/>
      <c r="H59" s="3"/>
      <c r="I59" s="4">
        <f t="shared" ref="I59:I62" si="20">SUM(F59:H59)</f>
        <v>0</v>
      </c>
      <c r="J59" s="8">
        <f t="shared" si="16"/>
        <v>0</v>
      </c>
      <c r="K59" s="38"/>
    </row>
    <row r="60" spans="1:11" x14ac:dyDescent="0.25">
      <c r="A60" s="52" t="s">
        <v>16</v>
      </c>
      <c r="B60" s="25">
        <v>40373</v>
      </c>
      <c r="C60" s="3"/>
      <c r="D60" s="3"/>
      <c r="E60" s="4">
        <f t="shared" si="19"/>
        <v>0</v>
      </c>
      <c r="F60" s="3"/>
      <c r="G60" s="3"/>
      <c r="H60" s="3"/>
      <c r="I60" s="4">
        <f t="shared" si="20"/>
        <v>0</v>
      </c>
      <c r="J60" s="8">
        <f t="shared" si="16"/>
        <v>0</v>
      </c>
      <c r="K60" s="38"/>
    </row>
    <row r="61" spans="1:11" x14ac:dyDescent="0.25">
      <c r="A61" s="52" t="s">
        <v>14</v>
      </c>
      <c r="B61" s="25">
        <v>40374</v>
      </c>
      <c r="C61" s="3"/>
      <c r="D61" s="3"/>
      <c r="E61" s="4">
        <f t="shared" si="19"/>
        <v>0</v>
      </c>
      <c r="F61" s="3"/>
      <c r="G61" s="3"/>
      <c r="H61" s="3"/>
      <c r="I61" s="4">
        <f t="shared" si="20"/>
        <v>0</v>
      </c>
      <c r="J61" s="8">
        <f t="shared" si="16"/>
        <v>0</v>
      </c>
      <c r="K61" s="38"/>
    </row>
    <row r="62" spans="1:11" x14ac:dyDescent="0.25">
      <c r="A62" s="53" t="s">
        <v>15</v>
      </c>
      <c r="B62" s="25">
        <v>40375</v>
      </c>
      <c r="C62" s="3"/>
      <c r="D62" s="3"/>
      <c r="E62" s="4">
        <f t="shared" si="19"/>
        <v>0</v>
      </c>
      <c r="F62" s="3"/>
      <c r="G62" s="3"/>
      <c r="H62" s="3"/>
      <c r="I62" s="4">
        <f t="shared" si="20"/>
        <v>0</v>
      </c>
      <c r="J62" s="8">
        <f t="shared" si="16"/>
        <v>0</v>
      </c>
      <c r="K62" s="43">
        <f>SUM(I58:I62)</f>
        <v>0</v>
      </c>
    </row>
    <row r="63" spans="1:11" x14ac:dyDescent="0.25">
      <c r="A63" s="52" t="s">
        <v>12</v>
      </c>
      <c r="B63" s="25">
        <v>40377</v>
      </c>
      <c r="C63" s="3"/>
      <c r="D63" s="3"/>
      <c r="E63" s="4">
        <f>SUM(C63:D63)</f>
        <v>0</v>
      </c>
      <c r="F63" s="3"/>
      <c r="G63" s="3"/>
      <c r="H63" s="3"/>
      <c r="I63" s="4">
        <f>SUM(F63:H63)</f>
        <v>0</v>
      </c>
      <c r="J63" s="8">
        <f t="shared" si="16"/>
        <v>0</v>
      </c>
      <c r="K63" s="38"/>
    </row>
    <row r="64" spans="1:11" x14ac:dyDescent="0.25">
      <c r="A64" s="52" t="s">
        <v>13</v>
      </c>
      <c r="B64" s="25">
        <v>40378</v>
      </c>
      <c r="C64" s="3"/>
      <c r="D64" s="3"/>
      <c r="E64" s="4">
        <f t="shared" ref="E64:E77" si="21">SUM(C64:D64)</f>
        <v>0</v>
      </c>
      <c r="F64" s="3"/>
      <c r="G64" s="3"/>
      <c r="H64" s="3"/>
      <c r="I64" s="4">
        <f t="shared" ref="I64:I77" si="22">SUM(F64:H64)</f>
        <v>0</v>
      </c>
      <c r="J64" s="8">
        <f t="shared" si="16"/>
        <v>0</v>
      </c>
      <c r="K64" s="38"/>
    </row>
    <row r="65" spans="1:11" x14ac:dyDescent="0.25">
      <c r="A65" s="52" t="s">
        <v>16</v>
      </c>
      <c r="B65" s="25">
        <v>40379</v>
      </c>
      <c r="C65" s="3"/>
      <c r="D65" s="3"/>
      <c r="E65" s="4">
        <f t="shared" si="21"/>
        <v>0</v>
      </c>
      <c r="F65" s="3"/>
      <c r="G65" s="3"/>
      <c r="H65" s="3"/>
      <c r="I65" s="4">
        <f t="shared" si="22"/>
        <v>0</v>
      </c>
      <c r="J65" s="8">
        <f t="shared" si="16"/>
        <v>0</v>
      </c>
      <c r="K65" s="38"/>
    </row>
    <row r="66" spans="1:11" x14ac:dyDescent="0.25">
      <c r="A66" s="52" t="s">
        <v>14</v>
      </c>
      <c r="B66" s="25">
        <v>40380</v>
      </c>
      <c r="C66" s="3"/>
      <c r="D66" s="3"/>
      <c r="E66" s="4">
        <f t="shared" si="21"/>
        <v>0</v>
      </c>
      <c r="F66" s="3"/>
      <c r="G66" s="3"/>
      <c r="H66" s="3"/>
      <c r="I66" s="4">
        <f t="shared" si="22"/>
        <v>0</v>
      </c>
      <c r="J66" s="8">
        <f t="shared" si="16"/>
        <v>0</v>
      </c>
      <c r="K66" s="38"/>
    </row>
    <row r="67" spans="1:11" x14ac:dyDescent="0.25">
      <c r="A67" s="53" t="s">
        <v>15</v>
      </c>
      <c r="B67" s="25">
        <v>40381</v>
      </c>
      <c r="C67" s="3"/>
      <c r="D67" s="3"/>
      <c r="E67" s="4">
        <f t="shared" si="21"/>
        <v>0</v>
      </c>
      <c r="F67" s="3"/>
      <c r="G67" s="3"/>
      <c r="H67" s="3"/>
      <c r="I67" s="4">
        <f t="shared" si="22"/>
        <v>0</v>
      </c>
      <c r="J67" s="8">
        <f t="shared" si="16"/>
        <v>0</v>
      </c>
      <c r="K67" s="43">
        <f>SUM(I63:I67)</f>
        <v>0</v>
      </c>
    </row>
    <row r="68" spans="1:11" x14ac:dyDescent="0.25">
      <c r="A68" s="52" t="s">
        <v>12</v>
      </c>
      <c r="B68" s="25">
        <v>40383</v>
      </c>
      <c r="C68" s="3"/>
      <c r="D68" s="3"/>
      <c r="E68" s="4">
        <f t="shared" si="21"/>
        <v>0</v>
      </c>
      <c r="F68" s="3"/>
      <c r="G68" s="3"/>
      <c r="H68" s="3"/>
      <c r="I68" s="4">
        <f t="shared" si="22"/>
        <v>0</v>
      </c>
      <c r="J68" s="8">
        <f t="shared" si="16"/>
        <v>0</v>
      </c>
      <c r="K68" s="38"/>
    </row>
    <row r="69" spans="1:11" x14ac:dyDescent="0.25">
      <c r="A69" s="52" t="s">
        <v>13</v>
      </c>
      <c r="B69" s="25">
        <v>40384</v>
      </c>
      <c r="C69" s="3"/>
      <c r="D69" s="3"/>
      <c r="E69" s="4">
        <f t="shared" si="21"/>
        <v>0</v>
      </c>
      <c r="F69" s="3"/>
      <c r="G69" s="3"/>
      <c r="H69" s="3"/>
      <c r="I69" s="4">
        <f t="shared" si="22"/>
        <v>0</v>
      </c>
      <c r="J69" s="8">
        <f t="shared" si="16"/>
        <v>0</v>
      </c>
      <c r="K69" s="38">
        <f>SUM(I68:I69)</f>
        <v>0</v>
      </c>
    </row>
    <row r="70" spans="1:11" x14ac:dyDescent="0.25">
      <c r="A70" s="60" t="s">
        <v>16</v>
      </c>
      <c r="B70" s="25">
        <v>40385</v>
      </c>
      <c r="C70" s="10"/>
      <c r="D70" s="10"/>
      <c r="E70" s="4">
        <f t="shared" si="21"/>
        <v>0</v>
      </c>
      <c r="F70" s="10"/>
      <c r="G70" s="10"/>
      <c r="H70" s="10"/>
      <c r="I70" s="4">
        <f t="shared" si="22"/>
        <v>0</v>
      </c>
      <c r="J70" s="11"/>
      <c r="K70" s="38"/>
    </row>
    <row r="71" spans="1:11" x14ac:dyDescent="0.25">
      <c r="A71" s="60" t="s">
        <v>14</v>
      </c>
      <c r="B71" s="25">
        <v>40386</v>
      </c>
      <c r="C71" s="10"/>
      <c r="D71" s="10"/>
      <c r="E71" s="4">
        <f t="shared" si="21"/>
        <v>0</v>
      </c>
      <c r="F71" s="10"/>
      <c r="G71" s="10"/>
      <c r="H71" s="10"/>
      <c r="I71" s="4">
        <f t="shared" si="22"/>
        <v>0</v>
      </c>
      <c r="J71" s="11"/>
      <c r="K71" s="38"/>
    </row>
    <row r="72" spans="1:11" x14ac:dyDescent="0.25">
      <c r="A72" s="53" t="s">
        <v>15</v>
      </c>
      <c r="B72" s="25">
        <v>40387</v>
      </c>
      <c r="C72" s="10"/>
      <c r="D72" s="10"/>
      <c r="E72" s="4">
        <f t="shared" si="21"/>
        <v>0</v>
      </c>
      <c r="F72" s="10"/>
      <c r="G72" s="10"/>
      <c r="H72" s="10"/>
      <c r="I72" s="4">
        <f t="shared" si="22"/>
        <v>0</v>
      </c>
      <c r="J72" s="11">
        <f t="shared" si="16"/>
        <v>0</v>
      </c>
      <c r="K72" s="43">
        <f>SUM(I68:I72)</f>
        <v>0</v>
      </c>
    </row>
    <row r="73" spans="1:11" x14ac:dyDescent="0.25">
      <c r="A73" s="52" t="s">
        <v>12</v>
      </c>
      <c r="B73" s="25">
        <v>40390</v>
      </c>
      <c r="C73" s="10"/>
      <c r="D73" s="10"/>
      <c r="E73" s="4">
        <f t="shared" si="21"/>
        <v>0</v>
      </c>
      <c r="F73" s="10"/>
      <c r="G73" s="10"/>
      <c r="H73" s="10"/>
      <c r="I73" s="4">
        <f t="shared" si="22"/>
        <v>0</v>
      </c>
      <c r="J73" s="11"/>
      <c r="K73" s="38"/>
    </row>
    <row r="74" spans="1:11" x14ac:dyDescent="0.25">
      <c r="A74" s="55" t="s">
        <v>13</v>
      </c>
      <c r="B74" s="28"/>
      <c r="C74" s="18"/>
      <c r="D74" s="18"/>
      <c r="E74" s="24">
        <f t="shared" si="21"/>
        <v>0</v>
      </c>
      <c r="F74" s="18"/>
      <c r="G74" s="18"/>
      <c r="H74" s="18"/>
      <c r="I74" s="23">
        <f t="shared" si="22"/>
        <v>0</v>
      </c>
      <c r="J74" s="20"/>
      <c r="K74" s="56"/>
    </row>
    <row r="75" spans="1:11" x14ac:dyDescent="0.25">
      <c r="A75" s="55" t="s">
        <v>16</v>
      </c>
      <c r="B75" s="28"/>
      <c r="C75" s="18"/>
      <c r="D75" s="18"/>
      <c r="E75" s="24">
        <f t="shared" si="21"/>
        <v>0</v>
      </c>
      <c r="F75" s="18"/>
      <c r="G75" s="18"/>
      <c r="H75" s="18"/>
      <c r="I75" s="23">
        <f t="shared" si="22"/>
        <v>0</v>
      </c>
      <c r="J75" s="20"/>
      <c r="K75" s="56"/>
    </row>
    <row r="76" spans="1:11" x14ac:dyDescent="0.25">
      <c r="A76" s="55" t="s">
        <v>14</v>
      </c>
      <c r="B76" s="28"/>
      <c r="C76" s="18"/>
      <c r="D76" s="18"/>
      <c r="E76" s="24">
        <f t="shared" si="21"/>
        <v>0</v>
      </c>
      <c r="F76" s="18"/>
      <c r="G76" s="18"/>
      <c r="H76" s="18"/>
      <c r="I76" s="23">
        <f t="shared" si="22"/>
        <v>0</v>
      </c>
      <c r="J76" s="20"/>
      <c r="K76" s="56"/>
    </row>
    <row r="77" spans="1:11" x14ac:dyDescent="0.25">
      <c r="A77" s="61" t="s">
        <v>15</v>
      </c>
      <c r="B77" s="28"/>
      <c r="C77" s="18"/>
      <c r="D77" s="18"/>
      <c r="E77" s="24">
        <f t="shared" si="21"/>
        <v>0</v>
      </c>
      <c r="F77" s="18"/>
      <c r="G77" s="18"/>
      <c r="H77" s="18"/>
      <c r="I77" s="23">
        <f t="shared" si="22"/>
        <v>0</v>
      </c>
      <c r="J77" s="20"/>
      <c r="K77" s="43">
        <f>SUM(I73:I77)</f>
        <v>0</v>
      </c>
    </row>
    <row r="78" spans="1:11" ht="15.75" thickBot="1" x14ac:dyDescent="0.3">
      <c r="A78" s="57" t="s">
        <v>19</v>
      </c>
      <c r="B78" s="45" t="str">
        <f>A47</f>
        <v>JUILLET</v>
      </c>
      <c r="C78" s="59">
        <f>SUM(C48:C69)</f>
        <v>294.3</v>
      </c>
      <c r="D78" s="59">
        <f t="shared" ref="D78:K78" si="23">SUM(D48:D69)</f>
        <v>0</v>
      </c>
      <c r="E78" s="47">
        <f t="shared" si="23"/>
        <v>294.3</v>
      </c>
      <c r="F78" s="59">
        <f t="shared" si="23"/>
        <v>53.1</v>
      </c>
      <c r="G78" s="59">
        <f t="shared" si="23"/>
        <v>118.3</v>
      </c>
      <c r="H78" s="59">
        <f t="shared" si="23"/>
        <v>208.4</v>
      </c>
      <c r="I78" s="47">
        <f t="shared" si="23"/>
        <v>379.8</v>
      </c>
      <c r="J78" s="48">
        <f t="shared" si="23"/>
        <v>-85.5</v>
      </c>
      <c r="K78" s="49">
        <f t="shared" si="23"/>
        <v>379.8</v>
      </c>
    </row>
    <row r="79" spans="1:11" x14ac:dyDescent="0.25">
      <c r="A79" s="5"/>
      <c r="B79" s="6"/>
      <c r="C79" s="3"/>
      <c r="D79" s="3"/>
      <c r="E79" s="3"/>
      <c r="F79" s="3"/>
      <c r="G79" s="3"/>
      <c r="H79" s="3"/>
      <c r="I79" s="3"/>
      <c r="J79" s="16"/>
      <c r="K79" s="3"/>
    </row>
    <row r="80" spans="1:11" x14ac:dyDescent="0.25">
      <c r="A80" s="5"/>
      <c r="B80" s="6"/>
      <c r="C80" s="3"/>
      <c r="D80" s="3"/>
      <c r="E80" s="3"/>
      <c r="F80" s="3"/>
      <c r="G80" s="3"/>
      <c r="H80" s="3"/>
      <c r="I80" s="3"/>
      <c r="J80" s="16"/>
      <c r="K80" s="3"/>
    </row>
    <row r="81" spans="1:11" x14ac:dyDescent="0.25">
      <c r="A81" s="5"/>
      <c r="B81" s="6"/>
      <c r="C81" s="3"/>
      <c r="D81" s="3"/>
      <c r="E81" s="3"/>
      <c r="F81" s="3"/>
      <c r="G81" s="3"/>
      <c r="H81" s="3"/>
      <c r="I81" s="3"/>
      <c r="J81" s="16"/>
      <c r="K81" s="3"/>
    </row>
    <row r="82" spans="1:11" x14ac:dyDescent="0.25">
      <c r="A82" s="5"/>
      <c r="B82" s="6"/>
      <c r="C82" s="3"/>
      <c r="D82" s="3"/>
      <c r="E82" s="3"/>
      <c r="F82" s="3"/>
      <c r="G82" s="3"/>
      <c r="H82" s="3"/>
      <c r="I82" s="3"/>
      <c r="J82" s="16"/>
      <c r="K82" s="3"/>
    </row>
    <row r="83" spans="1:11" x14ac:dyDescent="0.25">
      <c r="A83" s="5"/>
      <c r="B83" s="6"/>
      <c r="C83" s="3"/>
      <c r="D83" s="3"/>
      <c r="E83" s="3"/>
      <c r="F83" s="3"/>
      <c r="G83" s="3"/>
      <c r="H83" s="3"/>
      <c r="I83" s="3"/>
      <c r="J83" s="16"/>
      <c r="K83" s="3"/>
    </row>
    <row r="84" spans="1:11" x14ac:dyDescent="0.25">
      <c r="A84" s="5"/>
      <c r="B84" s="6"/>
      <c r="C84" s="3"/>
      <c r="D84" s="3"/>
      <c r="E84" s="3"/>
      <c r="F84" s="3"/>
      <c r="G84" s="3"/>
      <c r="H84" s="3"/>
      <c r="I84" s="3"/>
      <c r="J84" s="16"/>
      <c r="K84" s="3"/>
    </row>
    <row r="85" spans="1:11" x14ac:dyDescent="0.25">
      <c r="A85" s="5"/>
      <c r="B85" s="6"/>
      <c r="C85" s="3"/>
      <c r="D85" s="3"/>
      <c r="E85" s="3"/>
      <c r="F85" s="3"/>
      <c r="G85" s="3"/>
      <c r="H85" s="3"/>
      <c r="I85" s="3"/>
      <c r="J85" s="16"/>
      <c r="K85" s="3"/>
    </row>
    <row r="86" spans="1:11" x14ac:dyDescent="0.25">
      <c r="A86" s="5"/>
      <c r="B86" s="6"/>
      <c r="C86" s="3"/>
      <c r="D86" s="3"/>
      <c r="E86" s="3"/>
      <c r="F86" s="3"/>
      <c r="G86" s="3"/>
      <c r="H86" s="3"/>
      <c r="I86" s="3"/>
      <c r="J86" s="16"/>
      <c r="K86" s="3"/>
    </row>
    <row r="87" spans="1:11" x14ac:dyDescent="0.25">
      <c r="A87" s="5"/>
      <c r="B87" s="6"/>
      <c r="C87" s="3"/>
      <c r="D87" s="3"/>
      <c r="E87" s="3"/>
      <c r="F87" s="3"/>
      <c r="G87" s="3"/>
      <c r="H87" s="3"/>
      <c r="I87" s="3"/>
      <c r="J87" s="16"/>
      <c r="K87" s="3"/>
    </row>
    <row r="88" spans="1:11" x14ac:dyDescent="0.25">
      <c r="A88" s="5"/>
      <c r="B88" s="6"/>
      <c r="C88" s="3"/>
      <c r="D88" s="3"/>
      <c r="E88" s="3"/>
      <c r="F88" s="3"/>
      <c r="G88" s="3"/>
      <c r="H88" s="3"/>
      <c r="I88" s="3"/>
      <c r="J88" s="16"/>
      <c r="K88" s="3"/>
    </row>
    <row r="89" spans="1:11" x14ac:dyDescent="0.25">
      <c r="A89" s="5"/>
      <c r="B89" s="6"/>
      <c r="C89" s="3"/>
      <c r="D89" s="3"/>
      <c r="E89" s="3"/>
      <c r="F89" s="3"/>
      <c r="G89" s="3"/>
      <c r="H89" s="3"/>
      <c r="I89" s="3"/>
      <c r="J89" s="16"/>
      <c r="K89" s="3"/>
    </row>
    <row r="90" spans="1:11" x14ac:dyDescent="0.25">
      <c r="A90" s="5"/>
      <c r="B90" s="6"/>
      <c r="C90" s="3"/>
      <c r="D90" s="3"/>
      <c r="E90" s="3"/>
      <c r="F90" s="3"/>
      <c r="G90" s="3"/>
      <c r="H90" s="3"/>
      <c r="I90" s="3"/>
      <c r="J90" s="16"/>
      <c r="K90" s="3"/>
    </row>
    <row r="91" spans="1:11" x14ac:dyDescent="0.25">
      <c r="A91" s="5"/>
      <c r="B91" s="6"/>
      <c r="C91" s="3"/>
      <c r="D91" s="3"/>
      <c r="E91" s="3"/>
      <c r="F91" s="3"/>
      <c r="G91" s="3"/>
      <c r="H91" s="3"/>
      <c r="I91" s="3"/>
      <c r="J91" s="16"/>
      <c r="K91" s="3"/>
    </row>
  </sheetData>
  <pageMargins left="0.25" right="0.25" top="0.75" bottom="0.75" header="0.3" footer="0.3"/>
  <pageSetup paperSize="9" scale="93" fitToHeight="0" orientation="landscape" horizontalDpi="0" verticalDpi="0" r:id="rId1"/>
  <headerFooter>
    <oddHeader>&amp;C&amp;"-,Gras"&amp;14&amp;K05+000LUX' HAIR&amp;R&amp;"-,Italique"&amp;10Mise à jour le &amp;D</oddHeader>
    <oddFooter>&amp;C&amp;"-,Gras"&amp;14&amp;K05+000&amp;P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Zeros="0" workbookViewId="0">
      <selection activeCell="N16" sqref="N16"/>
    </sheetView>
  </sheetViews>
  <sheetFormatPr baseColWidth="10" defaultRowHeight="15" x14ac:dyDescent="0.25"/>
  <cols>
    <col min="5" max="5" width="14" customWidth="1"/>
    <col min="9" max="9" width="13.42578125" customWidth="1"/>
    <col min="10" max="10" width="16.140625" customWidth="1"/>
  </cols>
  <sheetData>
    <row r="1" spans="1:11" ht="30" customHeight="1" x14ac:dyDescent="0.25">
      <c r="A1" s="50" t="s">
        <v>17</v>
      </c>
      <c r="B1" s="32" t="s">
        <v>11</v>
      </c>
      <c r="C1" s="33" t="s">
        <v>0</v>
      </c>
      <c r="D1" s="33" t="s">
        <v>1</v>
      </c>
      <c r="E1" s="34" t="s">
        <v>9</v>
      </c>
      <c r="F1" s="33" t="s">
        <v>2</v>
      </c>
      <c r="G1" s="33" t="s">
        <v>3</v>
      </c>
      <c r="H1" s="33" t="s">
        <v>4</v>
      </c>
      <c r="I1" s="34" t="s">
        <v>10</v>
      </c>
      <c r="J1" s="35" t="s">
        <v>18</v>
      </c>
      <c r="K1" s="36" t="s">
        <v>8</v>
      </c>
    </row>
    <row r="2" spans="1:11" x14ac:dyDescent="0.25">
      <c r="A2" s="52" t="s">
        <v>12</v>
      </c>
      <c r="B2" s="25"/>
      <c r="C2" s="3"/>
      <c r="D2" s="3"/>
      <c r="E2" s="4">
        <f>SUM(C2:D2)</f>
        <v>0</v>
      </c>
      <c r="F2" s="3"/>
      <c r="G2" s="3"/>
      <c r="H2" s="3"/>
      <c r="I2" s="4">
        <f>SUM(F2:H2)</f>
        <v>0</v>
      </c>
      <c r="J2" s="8">
        <f>E2-I2</f>
        <v>0</v>
      </c>
      <c r="K2" s="38"/>
    </row>
    <row r="3" spans="1:11" x14ac:dyDescent="0.25">
      <c r="A3" s="52" t="s">
        <v>13</v>
      </c>
      <c r="B3" s="25"/>
      <c r="C3" s="3"/>
      <c r="D3" s="3"/>
      <c r="E3" s="4">
        <f t="shared" ref="E3:E5" si="0">SUM(C3:D3)</f>
        <v>0</v>
      </c>
      <c r="F3" s="3"/>
      <c r="G3" s="3"/>
      <c r="H3" s="3"/>
      <c r="I3" s="4">
        <f t="shared" ref="I3:I5" si="1">SUM(F3:H3)</f>
        <v>0</v>
      </c>
      <c r="J3" s="8">
        <f t="shared" ref="J3:J26" si="2">E3-I3</f>
        <v>0</v>
      </c>
      <c r="K3" s="38"/>
    </row>
    <row r="4" spans="1:11" x14ac:dyDescent="0.25">
      <c r="A4" s="52" t="s">
        <v>16</v>
      </c>
      <c r="B4" s="25"/>
      <c r="C4" s="3"/>
      <c r="D4" s="3"/>
      <c r="E4" s="4">
        <f t="shared" si="0"/>
        <v>0</v>
      </c>
      <c r="F4" s="3"/>
      <c r="G4" s="3"/>
      <c r="H4" s="3"/>
      <c r="I4" s="4">
        <f t="shared" si="1"/>
        <v>0</v>
      </c>
      <c r="J4" s="8">
        <f t="shared" si="2"/>
        <v>0</v>
      </c>
      <c r="K4" s="38"/>
    </row>
    <row r="5" spans="1:11" x14ac:dyDescent="0.25">
      <c r="A5" s="52" t="s">
        <v>14</v>
      </c>
      <c r="B5" s="25"/>
      <c r="C5" s="3"/>
      <c r="D5" s="3"/>
      <c r="E5" s="4">
        <f t="shared" si="0"/>
        <v>0</v>
      </c>
      <c r="F5" s="3"/>
      <c r="G5" s="3"/>
      <c r="H5" s="3"/>
      <c r="I5" s="4">
        <f t="shared" si="1"/>
        <v>0</v>
      </c>
      <c r="J5" s="8">
        <f t="shared" si="2"/>
        <v>0</v>
      </c>
      <c r="K5" s="38"/>
    </row>
    <row r="6" spans="1:11" x14ac:dyDescent="0.25">
      <c r="A6" s="53" t="s">
        <v>15</v>
      </c>
      <c r="B6" s="25"/>
      <c r="C6" s="3"/>
      <c r="D6" s="3"/>
      <c r="E6" s="4">
        <f>SUM(C6:D6)</f>
        <v>0</v>
      </c>
      <c r="F6" s="3"/>
      <c r="G6" s="3"/>
      <c r="H6" s="3"/>
      <c r="I6" s="4">
        <f>SUM(F6:H6)</f>
        <v>0</v>
      </c>
      <c r="J6" s="8">
        <f t="shared" si="2"/>
        <v>0</v>
      </c>
      <c r="K6" s="43">
        <f>SUM(I2:I6)</f>
        <v>0</v>
      </c>
    </row>
    <row r="7" spans="1:11" x14ac:dyDescent="0.25">
      <c r="A7" s="52" t="s">
        <v>12</v>
      </c>
      <c r="B7" s="25"/>
      <c r="C7" s="3"/>
      <c r="D7" s="3"/>
      <c r="E7" s="4">
        <f>SUM(C7:D7)</f>
        <v>0</v>
      </c>
      <c r="F7" s="3"/>
      <c r="G7" s="3"/>
      <c r="H7" s="3"/>
      <c r="I7" s="4">
        <f>SUM(F7:H7)</f>
        <v>0</v>
      </c>
      <c r="J7" s="8">
        <f t="shared" si="2"/>
        <v>0</v>
      </c>
      <c r="K7" s="38"/>
    </row>
    <row r="8" spans="1:11" x14ac:dyDescent="0.25">
      <c r="A8" s="52" t="s">
        <v>13</v>
      </c>
      <c r="B8" s="25"/>
      <c r="C8" s="3"/>
      <c r="D8" s="3"/>
      <c r="E8" s="4">
        <f t="shared" ref="E8:E11" si="3">SUM(C8:D8)</f>
        <v>0</v>
      </c>
      <c r="F8" s="3"/>
      <c r="G8" s="3"/>
      <c r="H8" s="3"/>
      <c r="I8" s="4">
        <f t="shared" ref="I8:I11" si="4">SUM(F8:H8)</f>
        <v>0</v>
      </c>
      <c r="J8" s="8">
        <f t="shared" si="2"/>
        <v>0</v>
      </c>
      <c r="K8" s="38"/>
    </row>
    <row r="9" spans="1:11" x14ac:dyDescent="0.25">
      <c r="A9" s="52" t="s">
        <v>16</v>
      </c>
      <c r="B9" s="25"/>
      <c r="C9" s="3"/>
      <c r="D9" s="3"/>
      <c r="E9" s="4">
        <f t="shared" si="3"/>
        <v>0</v>
      </c>
      <c r="F9" s="3"/>
      <c r="G9" s="3"/>
      <c r="H9" s="3"/>
      <c r="I9" s="4">
        <f t="shared" si="4"/>
        <v>0</v>
      </c>
      <c r="J9" s="8">
        <f t="shared" si="2"/>
        <v>0</v>
      </c>
      <c r="K9" s="38"/>
    </row>
    <row r="10" spans="1:11" x14ac:dyDescent="0.25">
      <c r="A10" s="52" t="s">
        <v>14</v>
      </c>
      <c r="B10" s="25"/>
      <c r="C10" s="3"/>
      <c r="D10" s="3"/>
      <c r="E10" s="4">
        <f t="shared" si="3"/>
        <v>0</v>
      </c>
      <c r="F10" s="3"/>
      <c r="G10" s="3"/>
      <c r="H10" s="3"/>
      <c r="I10" s="4">
        <f t="shared" si="4"/>
        <v>0</v>
      </c>
      <c r="J10" s="8">
        <f t="shared" si="2"/>
        <v>0</v>
      </c>
      <c r="K10" s="38"/>
    </row>
    <row r="11" spans="1:11" x14ac:dyDescent="0.25">
      <c r="A11" s="53" t="s">
        <v>15</v>
      </c>
      <c r="B11" s="25"/>
      <c r="C11" s="3"/>
      <c r="D11" s="3"/>
      <c r="E11" s="4">
        <f t="shared" si="3"/>
        <v>0</v>
      </c>
      <c r="F11" s="3"/>
      <c r="G11" s="3"/>
      <c r="H11" s="3"/>
      <c r="I11" s="12">
        <f t="shared" si="4"/>
        <v>0</v>
      </c>
      <c r="J11" s="8">
        <f t="shared" si="2"/>
        <v>0</v>
      </c>
      <c r="K11" s="43">
        <f>SUM(I7:I11)</f>
        <v>0</v>
      </c>
    </row>
    <row r="12" spans="1:11" x14ac:dyDescent="0.25">
      <c r="A12" s="52" t="s">
        <v>12</v>
      </c>
      <c r="B12" s="25"/>
      <c r="C12" s="3"/>
      <c r="D12" s="3"/>
      <c r="E12" s="4">
        <f>SUM(C12:D12)</f>
        <v>0</v>
      </c>
      <c r="F12" s="3"/>
      <c r="G12" s="3"/>
      <c r="H12" s="3"/>
      <c r="I12" s="4">
        <f>SUM(F12:H12)</f>
        <v>0</v>
      </c>
      <c r="J12" s="8">
        <f t="shared" si="2"/>
        <v>0</v>
      </c>
      <c r="K12" s="38"/>
    </row>
    <row r="13" spans="1:11" x14ac:dyDescent="0.25">
      <c r="A13" s="52" t="s">
        <v>13</v>
      </c>
      <c r="B13" s="25"/>
      <c r="C13" s="3"/>
      <c r="D13" s="3"/>
      <c r="E13" s="4">
        <f t="shared" ref="E13:E16" si="5">SUM(C13:D13)</f>
        <v>0</v>
      </c>
      <c r="F13" s="3"/>
      <c r="G13" s="3"/>
      <c r="H13" s="3"/>
      <c r="I13" s="4">
        <f t="shared" ref="I13:I16" si="6">SUM(F13:H13)</f>
        <v>0</v>
      </c>
      <c r="J13" s="8">
        <f t="shared" si="2"/>
        <v>0</v>
      </c>
      <c r="K13" s="38"/>
    </row>
    <row r="14" spans="1:11" x14ac:dyDescent="0.25">
      <c r="A14" s="52" t="s">
        <v>16</v>
      </c>
      <c r="B14" s="25"/>
      <c r="C14" s="3"/>
      <c r="D14" s="3"/>
      <c r="E14" s="4">
        <f t="shared" si="5"/>
        <v>0</v>
      </c>
      <c r="F14" s="3"/>
      <c r="G14" s="3"/>
      <c r="H14" s="3"/>
      <c r="I14" s="4">
        <f t="shared" si="6"/>
        <v>0</v>
      </c>
      <c r="J14" s="8">
        <f t="shared" si="2"/>
        <v>0</v>
      </c>
      <c r="K14" s="38"/>
    </row>
    <row r="15" spans="1:11" x14ac:dyDescent="0.25">
      <c r="A15" s="52" t="s">
        <v>14</v>
      </c>
      <c r="B15" s="25"/>
      <c r="C15" s="3"/>
      <c r="D15" s="3"/>
      <c r="E15" s="4">
        <f t="shared" si="5"/>
        <v>0</v>
      </c>
      <c r="F15" s="3"/>
      <c r="G15" s="3"/>
      <c r="H15" s="3"/>
      <c r="I15" s="4">
        <f t="shared" si="6"/>
        <v>0</v>
      </c>
      <c r="J15" s="8">
        <f t="shared" si="2"/>
        <v>0</v>
      </c>
      <c r="K15" s="38"/>
    </row>
    <row r="16" spans="1:11" x14ac:dyDescent="0.25">
      <c r="A16" s="53" t="s">
        <v>15</v>
      </c>
      <c r="B16" s="25"/>
      <c r="C16" s="3"/>
      <c r="D16" s="3"/>
      <c r="E16" s="4">
        <f t="shared" si="5"/>
        <v>0</v>
      </c>
      <c r="F16" s="3"/>
      <c r="G16" s="3"/>
      <c r="H16" s="3"/>
      <c r="I16" s="4">
        <f t="shared" si="6"/>
        <v>0</v>
      </c>
      <c r="J16" s="8">
        <f t="shared" si="2"/>
        <v>0</v>
      </c>
      <c r="K16" s="43">
        <f>SUM(I12:I16)</f>
        <v>0</v>
      </c>
    </row>
    <row r="17" spans="1:13" x14ac:dyDescent="0.25">
      <c r="A17" s="52" t="s">
        <v>12</v>
      </c>
      <c r="B17" s="25"/>
      <c r="C17" s="3"/>
      <c r="D17" s="3"/>
      <c r="E17" s="4">
        <f>SUM(C17:D17)</f>
        <v>0</v>
      </c>
      <c r="F17" s="3"/>
      <c r="G17" s="3"/>
      <c r="H17" s="3"/>
      <c r="I17" s="4">
        <f>SUM(F17:H17)</f>
        <v>0</v>
      </c>
      <c r="J17" s="8">
        <f t="shared" si="2"/>
        <v>0</v>
      </c>
      <c r="K17" s="38"/>
    </row>
    <row r="18" spans="1:13" x14ac:dyDescent="0.25">
      <c r="A18" s="52" t="s">
        <v>13</v>
      </c>
      <c r="B18" s="25"/>
      <c r="C18" s="3"/>
      <c r="D18" s="3"/>
      <c r="E18" s="4">
        <f t="shared" ref="E18:E21" si="7">SUM(C18:D18)</f>
        <v>0</v>
      </c>
      <c r="F18" s="3"/>
      <c r="G18" s="3"/>
      <c r="H18" s="3"/>
      <c r="I18" s="4">
        <f t="shared" ref="I18:I21" si="8">SUM(F18:H18)</f>
        <v>0</v>
      </c>
      <c r="J18" s="8">
        <f t="shared" si="2"/>
        <v>0</v>
      </c>
      <c r="K18" s="38"/>
    </row>
    <row r="19" spans="1:13" x14ac:dyDescent="0.25">
      <c r="A19" s="52" t="s">
        <v>16</v>
      </c>
      <c r="B19" s="25"/>
      <c r="C19" s="3"/>
      <c r="D19" s="3"/>
      <c r="E19" s="4">
        <f t="shared" si="7"/>
        <v>0</v>
      </c>
      <c r="F19" s="3"/>
      <c r="G19" s="3"/>
      <c r="H19" s="3"/>
      <c r="I19" s="4">
        <f t="shared" si="8"/>
        <v>0</v>
      </c>
      <c r="J19" s="8">
        <f t="shared" si="2"/>
        <v>0</v>
      </c>
      <c r="K19" s="38"/>
    </row>
    <row r="20" spans="1:13" x14ac:dyDescent="0.25">
      <c r="A20" s="52" t="s">
        <v>14</v>
      </c>
      <c r="B20" s="25"/>
      <c r="C20" s="3"/>
      <c r="D20" s="3"/>
      <c r="E20" s="4">
        <f t="shared" si="7"/>
        <v>0</v>
      </c>
      <c r="F20" s="3"/>
      <c r="G20" s="3"/>
      <c r="H20" s="3"/>
      <c r="I20" s="4">
        <f t="shared" si="8"/>
        <v>0</v>
      </c>
      <c r="J20" s="8">
        <f t="shared" si="2"/>
        <v>0</v>
      </c>
      <c r="K20" s="38"/>
    </row>
    <row r="21" spans="1:13" x14ac:dyDescent="0.25">
      <c r="A21" s="53" t="s">
        <v>15</v>
      </c>
      <c r="B21" s="25"/>
      <c r="C21" s="3"/>
      <c r="D21" s="3"/>
      <c r="E21" s="4">
        <f t="shared" si="7"/>
        <v>0</v>
      </c>
      <c r="F21" s="3"/>
      <c r="G21" s="3"/>
      <c r="H21" s="3"/>
      <c r="I21" s="4">
        <f t="shared" si="8"/>
        <v>0</v>
      </c>
      <c r="J21" s="8">
        <f t="shared" si="2"/>
        <v>0</v>
      </c>
      <c r="K21" s="43">
        <f>SUM(I17:I21)</f>
        <v>0</v>
      </c>
    </row>
    <row r="22" spans="1:13" x14ac:dyDescent="0.25">
      <c r="A22" s="52" t="s">
        <v>12</v>
      </c>
      <c r="B22" s="25"/>
      <c r="C22" s="3"/>
      <c r="D22" s="3"/>
      <c r="E22" s="4">
        <f>SUM(C22:D22)</f>
        <v>0</v>
      </c>
      <c r="F22" s="3"/>
      <c r="G22" s="3"/>
      <c r="H22" s="3"/>
      <c r="I22" s="4">
        <f>SUM(F22:H22)</f>
        <v>0</v>
      </c>
      <c r="J22" s="8">
        <f t="shared" si="2"/>
        <v>0</v>
      </c>
      <c r="K22" s="38"/>
    </row>
    <row r="23" spans="1:13" x14ac:dyDescent="0.25">
      <c r="A23" s="52" t="s">
        <v>13</v>
      </c>
      <c r="B23" s="25"/>
      <c r="C23" s="3"/>
      <c r="D23" s="3"/>
      <c r="E23" s="4">
        <f>SUM(C23:D23)</f>
        <v>0</v>
      </c>
      <c r="F23" s="3"/>
      <c r="G23" s="3"/>
      <c r="H23" s="3"/>
      <c r="I23" s="4">
        <f>SUM(F23:H23)</f>
        <v>0</v>
      </c>
      <c r="J23" s="8">
        <f t="shared" si="2"/>
        <v>0</v>
      </c>
      <c r="K23" s="38">
        <f>SUM(I22:I23)</f>
        <v>0</v>
      </c>
    </row>
    <row r="24" spans="1:13" x14ac:dyDescent="0.25">
      <c r="A24" s="60" t="s">
        <v>16</v>
      </c>
      <c r="B24" s="26"/>
      <c r="C24" s="10"/>
      <c r="D24" s="10"/>
      <c r="E24" s="4">
        <f t="shared" ref="E24:E26" si="9">SUM(C24:D24)</f>
        <v>0</v>
      </c>
      <c r="F24" s="10"/>
      <c r="G24" s="10"/>
      <c r="H24" s="10"/>
      <c r="I24" s="4">
        <f t="shared" ref="I24:I26" si="10">SUM(F24:H24)</f>
        <v>0</v>
      </c>
      <c r="J24" s="11"/>
      <c r="K24" s="38"/>
      <c r="M24" s="17"/>
    </row>
    <row r="25" spans="1:13" x14ac:dyDescent="0.25">
      <c r="A25" s="60" t="s">
        <v>14</v>
      </c>
      <c r="B25" s="26"/>
      <c r="C25" s="10"/>
      <c r="D25" s="10"/>
      <c r="E25" s="4">
        <f t="shared" si="9"/>
        <v>0</v>
      </c>
      <c r="F25" s="10"/>
      <c r="G25" s="10"/>
      <c r="H25" s="10"/>
      <c r="I25" s="4">
        <f t="shared" si="10"/>
        <v>0</v>
      </c>
      <c r="J25" s="11"/>
      <c r="K25" s="38"/>
    </row>
    <row r="26" spans="1:13" x14ac:dyDescent="0.25">
      <c r="A26" s="53" t="s">
        <v>15</v>
      </c>
      <c r="B26" s="27"/>
      <c r="C26" s="10"/>
      <c r="D26" s="10"/>
      <c r="E26" s="4">
        <f t="shared" si="9"/>
        <v>0</v>
      </c>
      <c r="F26" s="10"/>
      <c r="G26" s="10"/>
      <c r="H26" s="10"/>
      <c r="I26" s="4">
        <f t="shared" si="10"/>
        <v>0</v>
      </c>
      <c r="J26" s="11">
        <f t="shared" si="2"/>
        <v>0</v>
      </c>
      <c r="K26" s="43">
        <f>SUM(I22:I26)</f>
        <v>0</v>
      </c>
    </row>
    <row r="27" spans="1:13" ht="15.75" thickBot="1" x14ac:dyDescent="0.3">
      <c r="A27" s="44" t="s">
        <v>19</v>
      </c>
      <c r="B27" s="62" t="str">
        <f>A1</f>
        <v>"mois"</v>
      </c>
      <c r="C27" s="59">
        <f>SUM(C2:C23)</f>
        <v>0</v>
      </c>
      <c r="D27" s="59">
        <f t="shared" ref="D27:K27" si="11">SUM(D2:D23)</f>
        <v>0</v>
      </c>
      <c r="E27" s="47">
        <f t="shared" si="11"/>
        <v>0</v>
      </c>
      <c r="F27" s="59">
        <f t="shared" si="11"/>
        <v>0</v>
      </c>
      <c r="G27" s="59">
        <f t="shared" si="11"/>
        <v>0</v>
      </c>
      <c r="H27" s="59">
        <f t="shared" si="11"/>
        <v>0</v>
      </c>
      <c r="I27" s="47">
        <f t="shared" si="11"/>
        <v>0</v>
      </c>
      <c r="J27" s="48">
        <f t="shared" si="11"/>
        <v>0</v>
      </c>
      <c r="K27" s="49">
        <f t="shared" si="1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</vt:lpstr>
      <vt:lpstr>Modèle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Lux' Hair</dc:creator>
  <cp:lastModifiedBy>Marianne</cp:lastModifiedBy>
  <cp:lastPrinted>2010-07-05T18:58:43Z</cp:lastPrinted>
  <dcterms:created xsi:type="dcterms:W3CDTF">2010-05-11T20:33:39Z</dcterms:created>
  <dcterms:modified xsi:type="dcterms:W3CDTF">2010-07-05T19:42:40Z</dcterms:modified>
</cp:coreProperties>
</file>